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06"/>
  <workbookPr codeName="ThisWorkbook"/>
  <xr:revisionPtr revIDLastSave="151" documentId="11_96089E212EEB2973E12254F63C9C82FED8622CAE" xr6:coauthVersionLast="47" xr6:coauthVersionMax="47" xr10:uidLastSave="{88DB7068-3813-412F-89B3-2068597E5052}"/>
  <bookViews>
    <workbookView xWindow="0" yWindow="0" windowWidth="0" windowHeight="0" xr2:uid="{00000000-000D-0000-FFFF-FFFF00000000}"/>
  </bookViews>
  <sheets>
    <sheet name="Budg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H7" i="1"/>
  <c r="E7" i="1"/>
  <c r="L14" i="1"/>
  <c r="M17" i="1"/>
  <c r="M6" i="1"/>
  <c r="P6" i="1"/>
  <c r="M7" i="1"/>
  <c r="P7" i="1"/>
  <c r="M8" i="1"/>
  <c r="P8" i="1"/>
  <c r="M9" i="1"/>
  <c r="P9" i="1"/>
  <c r="K10" i="1"/>
  <c r="L10" i="1"/>
  <c r="M10" i="1"/>
  <c r="N10" i="1"/>
  <c r="O10" i="1"/>
  <c r="P10" i="1"/>
  <c r="M12" i="1"/>
  <c r="P12" i="1"/>
  <c r="K14" i="1"/>
  <c r="M14" i="1"/>
  <c r="N14" i="1"/>
  <c r="O14" i="1"/>
  <c r="P14" i="1"/>
  <c r="M16" i="1"/>
  <c r="P16" i="1"/>
  <c r="P17" i="1"/>
  <c r="M18" i="1"/>
  <c r="P18" i="1"/>
  <c r="M19" i="1"/>
  <c r="P19" i="1"/>
  <c r="K20" i="1"/>
  <c r="L20" i="1"/>
  <c r="M20" i="1"/>
  <c r="N20" i="1"/>
  <c r="O20" i="1"/>
  <c r="P20" i="1"/>
  <c r="K21" i="1"/>
  <c r="L21" i="1"/>
  <c r="M21" i="1"/>
  <c r="N21" i="1"/>
  <c r="O21" i="1"/>
  <c r="P21" i="1"/>
  <c r="D25" i="1"/>
  <c r="D8" i="1"/>
  <c r="C28" i="1"/>
  <c r="C25" i="1"/>
  <c r="G29" i="1"/>
  <c r="O33" i="1" s="1"/>
  <c r="F29" i="1"/>
  <c r="N33" i="1" s="1"/>
  <c r="D29" i="1"/>
  <c r="L33" i="1" s="1"/>
  <c r="C29" i="1"/>
  <c r="K33" i="1" s="1"/>
  <c r="J33" i="1" s="1"/>
  <c r="G28" i="1"/>
  <c r="F28" i="1"/>
  <c r="D28" i="1"/>
  <c r="H27" i="1"/>
  <c r="E27" i="1"/>
  <c r="H28" i="1"/>
  <c r="E28" i="1"/>
  <c r="G25" i="1"/>
  <c r="F25" i="1"/>
  <c r="H24" i="1"/>
  <c r="E24" i="1"/>
  <c r="H23" i="1"/>
  <c r="E23" i="1"/>
  <c r="H22" i="1"/>
  <c r="H25" i="1" s="1"/>
  <c r="E22" i="1"/>
  <c r="E25" i="1" s="1"/>
  <c r="G20" i="1"/>
  <c r="F20" i="1"/>
  <c r="D20" i="1"/>
  <c r="C20" i="1"/>
  <c r="H19" i="1"/>
  <c r="E19" i="1"/>
  <c r="H18" i="1"/>
  <c r="E18" i="1"/>
  <c r="H17" i="1"/>
  <c r="E17" i="1"/>
  <c r="H16" i="1"/>
  <c r="E16" i="1"/>
  <c r="H15" i="1"/>
  <c r="E15" i="1"/>
  <c r="H14" i="1"/>
  <c r="E14" i="1"/>
  <c r="H13" i="1"/>
  <c r="E13" i="1"/>
  <c r="H12" i="1"/>
  <c r="E12" i="1"/>
  <c r="H11" i="1"/>
  <c r="E11" i="1"/>
  <c r="H20" i="1"/>
  <c r="E10" i="1"/>
  <c r="E20" i="1" s="1"/>
  <c r="G8" i="1"/>
  <c r="F8" i="1"/>
  <c r="C8" i="1"/>
  <c r="H6" i="1"/>
  <c r="E6" i="1"/>
  <c r="E29" i="1" l="1"/>
  <c r="E8" i="1"/>
  <c r="H29" i="1"/>
  <c r="H8" i="1"/>
  <c r="C30" i="1"/>
  <c r="D30" i="1"/>
  <c r="F30" i="1"/>
  <c r="G30" i="1"/>
  <c r="B30" i="1" l="1"/>
</calcChain>
</file>

<file path=xl/sharedStrings.xml><?xml version="1.0" encoding="utf-8"?>
<sst xmlns="http://schemas.openxmlformats.org/spreadsheetml/2006/main" count="50" uniqueCount="44">
  <si>
    <t>Budget Buchungsperiode 2024 (01.01.2024 - 31.12.2024)</t>
  </si>
  <si>
    <t>Aufwand</t>
  </si>
  <si>
    <t>Budget</t>
  </si>
  <si>
    <t>Ergebnis</t>
  </si>
  <si>
    <t>Differenz</t>
  </si>
  <si>
    <t>Budget Vorjahr</t>
  </si>
  <si>
    <t>Ergebnis Vorjahr</t>
  </si>
  <si>
    <t>Differenz Vorjahr</t>
  </si>
  <si>
    <t>Ertrag</t>
  </si>
  <si>
    <t>4 Betrieblicher Aufwand</t>
  </si>
  <si>
    <t>30 Beiträge</t>
  </si>
  <si>
    <t>4000 Ausgaben bei Anlässen, Raummieten</t>
  </si>
  <si>
    <t>3000 Beiträge Aktivmitglieder ( Neu ab 2025 werden alle Mitglider zusammengefasst - Kein unterteilung in passiv aktiv und Gönner mehr.)</t>
  </si>
  <si>
    <t>4600 Beiträge an IP-Kantonsvereine</t>
  </si>
  <si>
    <t>3010 Beiträge Ideelle Mitglieder</t>
  </si>
  <si>
    <t>3020 Beiträge Gönnermitglieder</t>
  </si>
  <si>
    <t>6 Verwaltung- und Informatikaufwand</t>
  </si>
  <si>
    <t>3030 Beiträge Kollektivmitglieder</t>
  </si>
  <si>
    <t>6500 Büromaterial/Drucksachen</t>
  </si>
  <si>
    <t>6512 Software,  Hosting</t>
  </si>
  <si>
    <t>32 Spenden</t>
  </si>
  <si>
    <t>6513 Porti</t>
  </si>
  <si>
    <t>3200 Spenden</t>
  </si>
  <si>
    <t>6520 Beiträge, Spenden</t>
  </si>
  <si>
    <t>6530 Buchführungs- und Beratungsaufwand</t>
  </si>
  <si>
    <t>6540 Budget Innerer Kreis IP CH</t>
  </si>
  <si>
    <t>34 Übrige Einnahmen</t>
  </si>
  <si>
    <t>6550 Mandat Geschäftsstellenleitung</t>
  </si>
  <si>
    <t>3410 Einnahmen Anlässe</t>
  </si>
  <si>
    <t>Einahmen Anlässe</t>
  </si>
  <si>
    <t>6580 Übersetzungen</t>
  </si>
  <si>
    <t>3500 Bankzins</t>
  </si>
  <si>
    <t>6600 IT Dienstleistungen Unterhalt/Projekte</t>
  </si>
  <si>
    <t>3400 Einnahmen Drucksachen</t>
  </si>
  <si>
    <t>6610 Werbedrucksachen und -material</t>
  </si>
  <si>
    <t>3420 Einnahmen Regionen</t>
  </si>
  <si>
    <t>69 Finanzaufwand</t>
  </si>
  <si>
    <t>Total Ertrag</t>
  </si>
  <si>
    <t>6940 Bankspesen</t>
  </si>
  <si>
    <t>8500 Ausserordentlicher Aufwand</t>
  </si>
  <si>
    <t>8900 Steuern</t>
  </si>
  <si>
    <t>5 Personalaufwand</t>
  </si>
  <si>
    <t>5830 Spesen Aktivmitglieder</t>
  </si>
  <si>
    <t>Total Aufwand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</si>
</sst>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rgb="FF000000"/>
      <name val="Calibri"/>
    </font>
    <font>
      <b/>
      <sz val="13"/>
      <color rgb="FF333333"/>
      <name val="Calibri"/>
    </font>
    <font>
      <b/>
      <sz val="11"/>
      <color rgb="FF333333"/>
      <name val="Calibri"/>
    </font>
    <font>
      <sz val="11"/>
      <color rgb="FF333333"/>
      <name val="Calibri"/>
    </font>
    <font>
      <b/>
      <sz val="14"/>
      <color rgb="FF333333"/>
      <name val="Calibri"/>
    </font>
  </fonts>
  <fills count="8">
    <fill>
      <patternFill patternType="none"/>
    </fill>
    <fill>
      <patternFill patternType="gray125"/>
    </fill>
    <fill>
      <patternFill patternType="solid">
        <fgColor rgb="FFD5E3F1"/>
        <bgColor rgb="FFD5E3F1"/>
      </patternFill>
    </fill>
    <fill>
      <patternFill patternType="solid">
        <fgColor rgb="FFFFFFFF"/>
        <bgColor rgb="FFFFFFFF"/>
      </patternFill>
    </fill>
    <fill>
      <patternFill patternType="solid">
        <fgColor rgb="FFE8F0F7"/>
        <bgColor rgb="FFE8F0F7"/>
      </patternFill>
    </fill>
    <fill>
      <patternFill patternType="solid">
        <fgColor rgb="FFC0E09E"/>
        <bgColor rgb="FFC0E09E"/>
      </patternFill>
    </fill>
    <fill>
      <patternFill patternType="solid">
        <fgColor rgb="FFDCEEC9"/>
        <bgColor rgb="FFDCEEC9"/>
      </patternFill>
    </fill>
    <fill>
      <patternFill patternType="solid">
        <fgColor rgb="FFE8F0F7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rgb="FFD5E3F1"/>
      </top>
      <bottom/>
      <diagonal/>
    </border>
    <border>
      <left/>
      <right/>
      <top style="medium">
        <color rgb="FF333333"/>
      </top>
      <bottom/>
      <diagonal/>
    </border>
    <border>
      <left/>
      <right/>
      <top style="thin">
        <color rgb="FFC0E09E"/>
      </top>
      <bottom/>
      <diagonal/>
    </border>
    <border>
      <left/>
      <right/>
      <top/>
      <bottom style="medium">
        <color rgb="FF333333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" fontId="3" fillId="3" borderId="0" xfId="0" applyNumberFormat="1" applyFont="1" applyFill="1" applyAlignment="1">
      <alignment vertical="center"/>
    </xf>
    <xf numFmtId="0" fontId="3" fillId="4" borderId="0" xfId="0" applyFont="1" applyFill="1" applyAlignment="1">
      <alignment vertical="center"/>
    </xf>
    <xf numFmtId="4" fontId="3" fillId="4" borderId="0" xfId="0" applyNumberFormat="1" applyFont="1" applyFill="1" applyAlignment="1">
      <alignment vertical="center"/>
    </xf>
    <xf numFmtId="0" fontId="3" fillId="3" borderId="1" xfId="0" applyFont="1" applyFill="1" applyBorder="1" applyAlignment="1">
      <alignment vertical="center"/>
    </xf>
    <xf numFmtId="4" fontId="3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4" fontId="2" fillId="3" borderId="2" xfId="0" applyNumberFormat="1" applyFont="1" applyFill="1" applyBorder="1" applyAlignment="1">
      <alignment vertical="center"/>
    </xf>
    <xf numFmtId="0" fontId="2" fillId="5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4" fontId="3" fillId="6" borderId="0" xfId="0" applyNumberFormat="1" applyFont="1" applyFill="1" applyAlignment="1">
      <alignment vertical="center"/>
    </xf>
    <xf numFmtId="0" fontId="3" fillId="3" borderId="3" xfId="0" applyFont="1" applyFill="1" applyBorder="1" applyAlignment="1">
      <alignment vertical="center"/>
    </xf>
    <xf numFmtId="4" fontId="3" fillId="3" borderId="3" xfId="0" applyNumberFormat="1" applyFont="1" applyFill="1" applyBorder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7" borderId="0" xfId="0" applyFont="1" applyFill="1" applyAlignment="1">
      <alignment vertical="center"/>
    </xf>
    <xf numFmtId="4" fontId="3" fillId="7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4" fillId="0" borderId="4" xfId="0" applyFont="1" applyBorder="1" applyAlignment="1"/>
  </cellXfs>
  <cellStyles count="1">
    <cellStyle name="Standard" xfId="0" builtinId="0"/>
  </cellStyles>
  <dxfs count="0"/>
  <tableStyles count="0" defaultTableStyle="TableStyleMedium9"/>
  <colors>
    <mruColors>
      <color rgb="FFE8F0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P34"/>
  <sheetViews>
    <sheetView showGridLines="0" tabSelected="1" topLeftCell="A7" workbookViewId="0">
      <selection activeCell="J28" sqref="J28"/>
    </sheetView>
  </sheetViews>
  <sheetFormatPr defaultRowHeight="15.95" customHeight="1"/>
  <cols>
    <col min="1" max="1" width="2" customWidth="1"/>
    <col min="2" max="2" width="49.42578125" bestFit="1" customWidth="1"/>
    <col min="3" max="3" width="11.7109375" bestFit="1" customWidth="1"/>
    <col min="4" max="4" width="12.42578125" bestFit="1" customWidth="1"/>
    <col min="5" max="5" width="13.7109375" bestFit="1" customWidth="1"/>
    <col min="6" max="6" width="20.5703125" bestFit="1" customWidth="1"/>
    <col min="7" max="7" width="23.5703125" bestFit="1" customWidth="1"/>
    <col min="8" max="8" width="24.85546875" bestFit="1" customWidth="1"/>
    <col min="9" max="9" width="2" customWidth="1"/>
    <col min="10" max="10" width="41.140625" bestFit="1" customWidth="1"/>
    <col min="11" max="11" width="11.7109375" bestFit="1" customWidth="1"/>
    <col min="12" max="12" width="12.42578125" bestFit="1" customWidth="1"/>
    <col min="13" max="13" width="13.7109375" bestFit="1" customWidth="1"/>
    <col min="14" max="14" width="20.5703125" bestFit="1" customWidth="1"/>
    <col min="15" max="15" width="23.5703125" bestFit="1" customWidth="1"/>
    <col min="16" max="16" width="24.85546875" bestFit="1" customWidth="1"/>
  </cols>
  <sheetData>
    <row r="2" spans="2:16" ht="24" customHeight="1">
      <c r="B2" s="22" t="s">
        <v>0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4" spans="2:16" ht="17.25">
      <c r="B4" s="1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J4" s="1" t="s">
        <v>8</v>
      </c>
      <c r="K4" s="2" t="s">
        <v>2</v>
      </c>
      <c r="L4" s="2" t="s">
        <v>3</v>
      </c>
      <c r="M4" s="2" t="s">
        <v>4</v>
      </c>
      <c r="N4" s="2" t="s">
        <v>5</v>
      </c>
      <c r="O4" s="2" t="s">
        <v>6</v>
      </c>
      <c r="P4" s="2" t="s">
        <v>7</v>
      </c>
    </row>
    <row r="5" spans="2:16" ht="15">
      <c r="B5" s="3" t="s">
        <v>9</v>
      </c>
      <c r="C5" s="3"/>
      <c r="D5" s="3"/>
      <c r="E5" s="3"/>
      <c r="F5" s="3"/>
      <c r="G5" s="3"/>
      <c r="H5" s="3"/>
      <c r="J5" s="12" t="s">
        <v>10</v>
      </c>
      <c r="K5" s="12"/>
      <c r="L5" s="12"/>
      <c r="M5" s="12"/>
      <c r="N5" s="12"/>
      <c r="O5" s="12"/>
      <c r="P5" s="12"/>
    </row>
    <row r="6" spans="2:16" ht="60.75">
      <c r="B6" s="4" t="s">
        <v>11</v>
      </c>
      <c r="C6" s="5">
        <v>2500</v>
      </c>
      <c r="D6" s="5">
        <v>0</v>
      </c>
      <c r="E6" s="4">
        <f ca="1">IF(OFFSET(E6, 0, -2)="",0,OFFSET(E6, 0, -2)) - IF(OFFSET(E6, 0, -1)="",0,OFFSET(E6, 0, -1))</f>
        <v>2500</v>
      </c>
      <c r="F6" s="5">
        <v>3000</v>
      </c>
      <c r="G6" s="5">
        <v>1580.6</v>
      </c>
      <c r="H6" s="4">
        <f ca="1">IF(OFFSET(H6, 0, -2)="",0,OFFSET(H6, 0, -2)) - IF(OFFSET(H6, 0, -1)="",0,OFFSET(H6, 0, -1))</f>
        <v>1419.4</v>
      </c>
      <c r="J6" s="17" t="s">
        <v>12</v>
      </c>
      <c r="K6" s="5">
        <v>35000</v>
      </c>
      <c r="L6" s="5">
        <v>0</v>
      </c>
      <c r="M6" s="4">
        <f ca="1">IF(OFFSET(M6, 0, -2)="",0,OFFSET(M6, 0, -2)) - IF(OFFSET(M6, 0, -1)="",0,OFFSET(M6, 0, -1))</f>
        <v>35000</v>
      </c>
      <c r="N6" s="5">
        <v>18000</v>
      </c>
      <c r="O6" s="5">
        <v>19297</v>
      </c>
      <c r="P6" s="4">
        <f ca="1">IF(OFFSET(P6, 0, -2)="",0,OFFSET(P6, 0, -2)) - IF(OFFSET(P6, 0, -1)="",0,OFFSET(P6, 0, -1))</f>
        <v>-1297</v>
      </c>
    </row>
    <row r="7" spans="2:16" ht="15">
      <c r="B7" s="18" t="s">
        <v>13</v>
      </c>
      <c r="C7" s="19">
        <v>1000</v>
      </c>
      <c r="D7" s="19">
        <v>0</v>
      </c>
      <c r="E7" s="18">
        <f ca="1">IF(OFFSET(E7, 0, -2)="",0,OFFSET(E7, 0, -2)) - IF(OFFSET(E7, 0, -1)="",0,OFFSET(E7, 0, -1))</f>
        <v>1000</v>
      </c>
      <c r="F7" s="19">
        <v>1000</v>
      </c>
      <c r="G7" s="19">
        <v>700</v>
      </c>
      <c r="H7" s="18">
        <f ca="1">IF(OFFSET(H7, 0, -2)="",0,OFFSET(H7, 0, -2)) - IF(OFFSET(H7, 0, -1)="",0,OFFSET(H7, 0, -1))</f>
        <v>300</v>
      </c>
      <c r="J7" s="13" t="s">
        <v>14</v>
      </c>
      <c r="K7" s="14">
        <v>0</v>
      </c>
      <c r="L7" s="14">
        <v>0</v>
      </c>
      <c r="M7" s="13">
        <f ca="1">IF(OFFSET(M7, 0, -2)="",0,OFFSET(M7, 0, -2)) - IF(OFFSET(M7, 0, -1)="",0,OFFSET(M7, 0, -1))</f>
        <v>0</v>
      </c>
      <c r="N7" s="14">
        <v>16000</v>
      </c>
      <c r="O7" s="14">
        <v>7600</v>
      </c>
      <c r="P7" s="13">
        <f ca="1">IF(OFFSET(P7, 0, -2)="",0,OFFSET(P7, 0, -2)) - IF(OFFSET(P7, 0, -1)="",0,OFFSET(P7, 0, -1))</f>
        <v>8400</v>
      </c>
    </row>
    <row r="8" spans="2:16" ht="15">
      <c r="B8" s="8"/>
      <c r="C8" s="9">
        <f>SUM(C6:C7)</f>
        <v>3500</v>
      </c>
      <c r="D8" s="9">
        <f>SUM(D6:D7)</f>
        <v>0</v>
      </c>
      <c r="E8" s="9">
        <f ca="1">SUM(E6:E7)</f>
        <v>3500</v>
      </c>
      <c r="F8" s="9">
        <f>SUM(F6:F7)</f>
        <v>4000</v>
      </c>
      <c r="G8" s="9">
        <f>SUM(G6:G7)</f>
        <v>2280.6</v>
      </c>
      <c r="H8" s="9">
        <f ca="1">SUM(H6:H7)</f>
        <v>1719.4</v>
      </c>
      <c r="J8" s="4" t="s">
        <v>15</v>
      </c>
      <c r="K8" s="5">
        <v>0</v>
      </c>
      <c r="L8" s="5">
        <v>0</v>
      </c>
      <c r="M8" s="4">
        <f ca="1">IF(OFFSET(M8, 0, -2)="",0,OFFSET(M8, 0, -2)) - IF(OFFSET(M8, 0, -1)="",0,OFFSET(M8, 0, -1))</f>
        <v>0</v>
      </c>
      <c r="N8" s="5">
        <v>500</v>
      </c>
      <c r="O8" s="5">
        <v>500</v>
      </c>
      <c r="P8" s="4">
        <f ca="1">IF(OFFSET(P8, 0, -2)="",0,OFFSET(P8, 0, -2)) - IF(OFFSET(P8, 0, -1)="",0,OFFSET(P8, 0, -1))</f>
        <v>0</v>
      </c>
    </row>
    <row r="9" spans="2:16" ht="15">
      <c r="B9" s="3" t="s">
        <v>16</v>
      </c>
      <c r="C9" s="3"/>
      <c r="D9" s="3"/>
      <c r="E9" s="3"/>
      <c r="F9" s="3"/>
      <c r="G9" s="3"/>
      <c r="H9" s="3"/>
      <c r="J9" s="13" t="s">
        <v>17</v>
      </c>
      <c r="K9" s="13"/>
      <c r="L9" s="13"/>
      <c r="M9" s="13">
        <f ca="1">IF(OFFSET(M9, 0, -2)="",0,OFFSET(M9, 0, -2)) - IF(OFFSET(M9, 0, -1)="",0,OFFSET(M9, 0, -1))</f>
        <v>0</v>
      </c>
      <c r="N9" s="14">
        <v>0</v>
      </c>
      <c r="O9" s="14">
        <v>0</v>
      </c>
      <c r="P9" s="13">
        <f ca="1">IF(OFFSET(P9, 0, -2)="",0,OFFSET(P9, 0, -2)) - IF(OFFSET(P9, 0, -1)="",0,OFFSET(P9, 0, -1))</f>
        <v>0</v>
      </c>
    </row>
    <row r="10" spans="2:16" ht="15">
      <c r="B10" s="18" t="s">
        <v>18</v>
      </c>
      <c r="C10" s="7">
        <v>300</v>
      </c>
      <c r="D10" s="7">
        <v>0</v>
      </c>
      <c r="E10" s="6">
        <f ca="1">IF(OFFSET(E10, 0, -2)="",0,OFFSET(E10, 0, -2)) - IF(OFFSET(E10, 0, -1)="",0,OFFSET(E10, 0, -1))</f>
        <v>300</v>
      </c>
      <c r="F10" s="7">
        <v>800</v>
      </c>
      <c r="G10" s="7">
        <v>69.55</v>
      </c>
      <c r="H10" s="6">
        <f ca="1">IF(OFFSET(H10, 0, -2)="",0,OFFSET(H10, 0, -2)) - IF(OFFSET(H10, 0, -1)="",0,OFFSET(H10, 0, -1))</f>
        <v>730.45</v>
      </c>
      <c r="J10" s="15"/>
      <c r="K10" s="16">
        <f>SUM(K6:K9)</f>
        <v>35000</v>
      </c>
      <c r="L10" s="16">
        <f>SUM(L6:L9)</f>
        <v>0</v>
      </c>
      <c r="M10" s="16">
        <f ca="1">SUM(M6:M9)</f>
        <v>35000</v>
      </c>
      <c r="N10" s="16">
        <f>SUM(N6:N9)</f>
        <v>34500</v>
      </c>
      <c r="O10" s="16">
        <f>SUM(O6:O9)</f>
        <v>27397</v>
      </c>
      <c r="P10" s="16">
        <f ca="1">SUM(P6:P9)</f>
        <v>7103</v>
      </c>
    </row>
    <row r="11" spans="2:16" ht="15">
      <c r="B11" s="4" t="s">
        <v>19</v>
      </c>
      <c r="C11" s="5">
        <v>5000</v>
      </c>
      <c r="D11" s="5">
        <v>0</v>
      </c>
      <c r="E11" s="4">
        <f ca="1">IF(OFFSET(E11, 0, -2)="",0,OFFSET(E11, 0, -2)) - IF(OFFSET(E11, 0, -1)="",0,OFFSET(E11, 0, -1))</f>
        <v>5000</v>
      </c>
      <c r="F11" s="5">
        <v>4700</v>
      </c>
      <c r="G11" s="5">
        <v>4486.12</v>
      </c>
      <c r="H11" s="4">
        <f ca="1">IF(OFFSET(H11, 0, -2)="",0,OFFSET(H11, 0, -2)) - IF(OFFSET(H11, 0, -1)="",0,OFFSET(H11, 0, -1))</f>
        <v>213.88000000000011</v>
      </c>
      <c r="J11" s="12" t="s">
        <v>20</v>
      </c>
      <c r="K11" s="12"/>
      <c r="L11" s="12"/>
      <c r="M11" s="12"/>
      <c r="N11" s="12"/>
      <c r="O11" s="12"/>
      <c r="P11" s="12"/>
    </row>
    <row r="12" spans="2:16" ht="15">
      <c r="B12" s="6" t="s">
        <v>21</v>
      </c>
      <c r="C12" s="7">
        <v>300</v>
      </c>
      <c r="D12" s="7">
        <v>0</v>
      </c>
      <c r="E12" s="6">
        <f ca="1">IF(OFFSET(E12, 0, -2)="",0,OFFSET(E12, 0, -2)) - IF(OFFSET(E12, 0, -1)="",0,OFFSET(E12, 0, -1))</f>
        <v>300</v>
      </c>
      <c r="F12" s="7">
        <v>300</v>
      </c>
      <c r="G12" s="7">
        <v>134.5</v>
      </c>
      <c r="H12" s="6">
        <f ca="1">IF(OFFSET(H12, 0, -2)="",0,OFFSET(H12, 0, -2)) - IF(OFFSET(H12, 0, -1)="",0,OFFSET(H12, 0, -1))</f>
        <v>165.5</v>
      </c>
      <c r="J12" s="4" t="s">
        <v>22</v>
      </c>
      <c r="K12" s="5">
        <v>5000</v>
      </c>
      <c r="L12" s="5">
        <v>0</v>
      </c>
      <c r="M12" s="4">
        <f ca="1">IF(OFFSET(M12, 0, -2)="",0,OFFSET(M12, 0, -2)) - IF(OFFSET(M12, 0, -1)="",0,OFFSET(M12, 0, -1))</f>
        <v>5000</v>
      </c>
      <c r="N12" s="5">
        <v>1000</v>
      </c>
      <c r="O12" s="5">
        <v>1165</v>
      </c>
      <c r="P12" s="4">
        <f ca="1">IF(OFFSET(P12, 0, -2)="",0,OFFSET(P12, 0, -2)) - IF(OFFSET(P12, 0, -1)="",0,OFFSET(P12, 0, -1))</f>
        <v>-165</v>
      </c>
    </row>
    <row r="13" spans="2:16" ht="15">
      <c r="B13" s="4" t="s">
        <v>23</v>
      </c>
      <c r="C13" s="5">
        <v>0</v>
      </c>
      <c r="D13" s="5">
        <v>0</v>
      </c>
      <c r="E13" s="4">
        <f ca="1">IF(OFFSET(E13, 0, -2)="",0,OFFSET(E13, 0, -2)) - IF(OFFSET(E13, 0, -1)="",0,OFFSET(E13, 0, -1))</f>
        <v>0</v>
      </c>
      <c r="F13" s="5">
        <v>0</v>
      </c>
      <c r="G13" s="5">
        <v>240</v>
      </c>
      <c r="H13" s="4">
        <f ca="1">IF(OFFSET(H13, 0, -2)="",0,OFFSET(H13, 0, -2)) - IF(OFFSET(H13, 0, -1)="",0,OFFSET(H13, 0, -1))</f>
        <v>-240</v>
      </c>
      <c r="J13" s="13"/>
      <c r="K13" s="13"/>
      <c r="L13" s="13"/>
      <c r="M13" s="13"/>
      <c r="N13" s="14"/>
      <c r="O13" s="14"/>
      <c r="P13" s="13"/>
    </row>
    <row r="14" spans="2:16" ht="15">
      <c r="B14" s="6" t="s">
        <v>24</v>
      </c>
      <c r="C14" s="7">
        <v>650</v>
      </c>
      <c r="D14" s="7">
        <v>0</v>
      </c>
      <c r="E14" s="6">
        <f ca="1">IF(OFFSET(E14, 0, -2)="",0,OFFSET(E14, 0, -2)) - IF(OFFSET(E14, 0, -1)="",0,OFFSET(E14, 0, -1))</f>
        <v>650</v>
      </c>
      <c r="F14" s="7">
        <v>500</v>
      </c>
      <c r="G14" s="7">
        <v>650</v>
      </c>
      <c r="H14" s="6">
        <f ca="1">IF(OFFSET(H14, 0, -2)="",0,OFFSET(H14, 0, -2)) - IF(OFFSET(H14, 0, -1)="",0,OFFSET(H14, 0, -1))</f>
        <v>-150</v>
      </c>
      <c r="J14" s="15"/>
      <c r="K14" s="16">
        <f>SUM(K12:K13)</f>
        <v>5000</v>
      </c>
      <c r="L14" s="16">
        <f>SUM(L12:L13)</f>
        <v>0</v>
      </c>
      <c r="M14" s="16">
        <f ca="1">SUM(M12:M13)</f>
        <v>5000</v>
      </c>
      <c r="N14" s="16">
        <f>SUM(N12:N13)</f>
        <v>1000</v>
      </c>
      <c r="O14" s="16">
        <f>SUM(O12:O13)</f>
        <v>1165</v>
      </c>
      <c r="P14" s="16">
        <f ca="1">SUM(P12:P13)</f>
        <v>-165</v>
      </c>
    </row>
    <row r="15" spans="2:16" ht="15">
      <c r="B15" s="4" t="s">
        <v>25</v>
      </c>
      <c r="C15" s="5">
        <v>20000</v>
      </c>
      <c r="D15" s="5">
        <v>0</v>
      </c>
      <c r="E15" s="4">
        <f ca="1">IF(OFFSET(E15, 0, -2)="",0,OFFSET(E15, 0, -2)) - IF(OFFSET(E15, 0, -1)="",0,OFFSET(E15, 0, -1))</f>
        <v>20000</v>
      </c>
      <c r="F15" s="5">
        <v>15000</v>
      </c>
      <c r="G15" s="5">
        <v>7305.4</v>
      </c>
      <c r="H15" s="4">
        <f ca="1">IF(OFFSET(H15, 0, -2)="",0,OFFSET(H15, 0, -2)) - IF(OFFSET(H15, 0, -1)="",0,OFFSET(H15, 0, -1))</f>
        <v>7694.6</v>
      </c>
      <c r="J15" s="12" t="s">
        <v>26</v>
      </c>
      <c r="K15" s="12"/>
      <c r="L15" s="12"/>
      <c r="M15" s="12"/>
      <c r="N15" s="12"/>
      <c r="O15" s="12"/>
      <c r="P15" s="12"/>
    </row>
    <row r="16" spans="2:16" ht="15">
      <c r="B16" s="6" t="s">
        <v>27</v>
      </c>
      <c r="C16" s="7">
        <v>6500</v>
      </c>
      <c r="D16" s="7">
        <v>0</v>
      </c>
      <c r="E16" s="6">
        <f ca="1">IF(OFFSET(E16, 0, -2)="",0,OFFSET(E16, 0, -2)) - IF(OFFSET(E16, 0, -1)="",0,OFFSET(E16, 0, -1))</f>
        <v>6500</v>
      </c>
      <c r="F16" s="7">
        <v>6500</v>
      </c>
      <c r="G16" s="7">
        <v>5364.25</v>
      </c>
      <c r="H16" s="6">
        <f ca="1">IF(OFFSET(H16, 0, -2)="",0,OFFSET(H16, 0, -2)) - IF(OFFSET(H16, 0, -1)="",0,OFFSET(H16, 0, -1))</f>
        <v>1135.75</v>
      </c>
      <c r="J16" s="13" t="s">
        <v>28</v>
      </c>
      <c r="K16" s="14">
        <v>0</v>
      </c>
      <c r="L16" s="14"/>
      <c r="M16" s="13">
        <f ca="1">IF(OFFSET(M16, 0, -2)="",0,OFFSET(M16, 0, -2)) - IF(OFFSET(M16, 0, -1)="",0,OFFSET(M16, 0, -1))</f>
        <v>0</v>
      </c>
      <c r="N16" s="14" t="s">
        <v>29</v>
      </c>
      <c r="O16" s="14">
        <v>4643.3900000000003</v>
      </c>
      <c r="P16" s="13" t="e">
        <f ca="1">IF(OFFSET(P16, 0, -2)="",0,OFFSET(P16, 0, -2)) - IF(OFFSET(P16, 0, -1)="",0,OFFSET(P16, 0, -1))</f>
        <v>#VALUE!</v>
      </c>
    </row>
    <row r="17" spans="2:16" ht="15">
      <c r="B17" s="4" t="s">
        <v>30</v>
      </c>
      <c r="C17" s="5">
        <v>3000</v>
      </c>
      <c r="D17" s="5">
        <v>0</v>
      </c>
      <c r="E17" s="4">
        <f ca="1">IF(OFFSET(E17, 0, -2)="",0,OFFSET(E17, 0, -2)) - IF(OFFSET(E17, 0, -1)="",0,OFFSET(E17, 0, -1))</f>
        <v>3000</v>
      </c>
      <c r="F17" s="5">
        <v>2000</v>
      </c>
      <c r="G17" s="5">
        <v>3403.36</v>
      </c>
      <c r="H17" s="4">
        <f ca="1">IF(OFFSET(H17, 0, -2)="",0,OFFSET(H17, 0, -2)) - IF(OFFSET(H17, 0, -1)="",0,OFFSET(H17, 0, -1))</f>
        <v>-1403.3600000000001</v>
      </c>
      <c r="J17" s="4" t="s">
        <v>31</v>
      </c>
      <c r="K17" s="5">
        <v>0</v>
      </c>
      <c r="L17" s="5">
        <v>54.89</v>
      </c>
      <c r="M17" s="4">
        <f ca="1">IF(OFFSET(M17, 0, -2)="",0,OFFSET(M17, 0, -2)) - IF(OFFSET(M17, 0, -1)="",0,OFFSET(M17, 0, -1))</f>
        <v>-54.89</v>
      </c>
      <c r="N17" s="5">
        <v>0</v>
      </c>
      <c r="O17" s="5">
        <v>54.89</v>
      </c>
      <c r="P17" s="4">
        <f ca="1">IF(OFFSET(P17, 0, -2)="",0,OFFSET(P17, 0, -2)) - IF(OFFSET(P17, 0, -1)="",0,OFFSET(P17, 0, -1))</f>
        <v>-54.89</v>
      </c>
    </row>
    <row r="18" spans="2:16" ht="15">
      <c r="B18" s="6" t="s">
        <v>32</v>
      </c>
      <c r="C18" s="7">
        <v>2000</v>
      </c>
      <c r="D18" s="7">
        <v>0</v>
      </c>
      <c r="E18" s="6">
        <f ca="1">IF(OFFSET(E18, 0, -2)="",0,OFFSET(E18, 0, -2)) - IF(OFFSET(E18, 0, -1)="",0,OFFSET(E18, 0, -1))</f>
        <v>2000</v>
      </c>
      <c r="F18" s="7">
        <v>2000</v>
      </c>
      <c r="G18" s="7">
        <v>368.41</v>
      </c>
      <c r="H18" s="6">
        <f ca="1">IF(OFFSET(H18, 0, -2)="",0,OFFSET(H18, 0, -2)) - IF(OFFSET(H18, 0, -1)="",0,OFFSET(H18, 0, -1))</f>
        <v>1631.59</v>
      </c>
      <c r="J18" s="13" t="s">
        <v>33</v>
      </c>
      <c r="K18" s="13">
        <v>0</v>
      </c>
      <c r="L18" s="13">
        <v>0</v>
      </c>
      <c r="M18" s="13">
        <f ca="1">IF(OFFSET(M18, 0, -2)="",0,OFFSET(M18, 0, -2)) - IF(OFFSET(M18, 0, -1)="",0,OFFSET(M18, 0, -1))</f>
        <v>0</v>
      </c>
      <c r="N18" s="14">
        <v>0</v>
      </c>
      <c r="O18" s="14">
        <v>0</v>
      </c>
      <c r="P18" s="13">
        <f ca="1">IF(OFFSET(P18, 0, -2)="",0,OFFSET(P18, 0, -2)) - IF(OFFSET(P18, 0, -1)="",0,OFFSET(P18, 0, -1))</f>
        <v>0</v>
      </c>
    </row>
    <row r="19" spans="2:16" ht="15">
      <c r="B19" s="20" t="s">
        <v>34</v>
      </c>
      <c r="C19" s="21">
        <v>1000</v>
      </c>
      <c r="D19" s="21">
        <v>0</v>
      </c>
      <c r="E19" s="20">
        <f ca="1">IF(OFFSET(E19, 0, -2)="",0,OFFSET(E19, 0, -2)) - IF(OFFSET(E19, 0, -1)="",0,OFFSET(E19, 0, -1))</f>
        <v>1000</v>
      </c>
      <c r="F19" s="21">
        <v>0</v>
      </c>
      <c r="G19" s="21">
        <v>0</v>
      </c>
      <c r="H19" s="20">
        <f ca="1">IF(OFFSET(H19, 0, -2)="",0,OFFSET(H19, 0, -2)) - IF(OFFSET(H19, 0, -1)="",0,OFFSET(H19, 0, -1))</f>
        <v>0</v>
      </c>
      <c r="J19" s="4" t="s">
        <v>35</v>
      </c>
      <c r="K19" s="4">
        <v>0</v>
      </c>
      <c r="L19" s="4">
        <v>0</v>
      </c>
      <c r="M19" s="4">
        <f ca="1">IF(OFFSET(M19, 0, -2)="",0,OFFSET(M19, 0, -2)) - IF(OFFSET(M19, 0, -1)="",0,OFFSET(M19, 0, -1))</f>
        <v>0</v>
      </c>
      <c r="N19" s="5">
        <v>0</v>
      </c>
      <c r="O19" s="5">
        <v>0</v>
      </c>
      <c r="P19" s="4">
        <f ca="1">IF(OFFSET(P19, 0, -2)="",0,OFFSET(P19, 0, -2)) - IF(OFFSET(P19, 0, -1)="",0,OFFSET(P19, 0, -1))</f>
        <v>0</v>
      </c>
    </row>
    <row r="20" spans="2:16" ht="15">
      <c r="B20" s="8"/>
      <c r="C20" s="9">
        <f>SUM(C10:C19)</f>
        <v>38750</v>
      </c>
      <c r="D20" s="9">
        <f>SUM(D10:D19)</f>
        <v>0</v>
      </c>
      <c r="E20" s="9">
        <f ca="1">SUM(E10:E19)</f>
        <v>38750</v>
      </c>
      <c r="F20" s="9">
        <f>SUM(F10:F19)</f>
        <v>31800</v>
      </c>
      <c r="G20" s="9">
        <f>SUM(G10:G19)</f>
        <v>22021.59</v>
      </c>
      <c r="H20" s="9">
        <f ca="1">SUM(H10:H19)</f>
        <v>9778.41</v>
      </c>
      <c r="J20" s="15"/>
      <c r="K20" s="16">
        <f>SUM(K16:K19)</f>
        <v>0</v>
      </c>
      <c r="L20" s="16">
        <f>SUM(L16:L19)</f>
        <v>54.89</v>
      </c>
      <c r="M20" s="16">
        <f ca="1">SUM(M16:M19)</f>
        <v>-54.89</v>
      </c>
      <c r="N20" s="16">
        <f>SUM(N16:N19)</f>
        <v>0</v>
      </c>
      <c r="O20" s="16">
        <f>SUM(O16:O19)</f>
        <v>4698.2800000000007</v>
      </c>
      <c r="P20" s="16" t="e">
        <f ca="1">SUM(P16:P19)</f>
        <v>#VALUE!</v>
      </c>
    </row>
    <row r="21" spans="2:16" ht="15">
      <c r="B21" s="3" t="s">
        <v>36</v>
      </c>
      <c r="C21" s="3"/>
      <c r="D21" s="3"/>
      <c r="E21" s="3"/>
      <c r="F21" s="3"/>
      <c r="G21" s="3"/>
      <c r="H21" s="3"/>
      <c r="J21" s="10" t="s">
        <v>37</v>
      </c>
      <c r="K21" s="11">
        <f>SUM(K6:K9)+SUM(K12:K13)+SUM(K16:K19)</f>
        <v>40000</v>
      </c>
      <c r="L21" s="11">
        <f>SUM(L6:L9)+SUM(L12:L13)+SUM(L16:L19)</f>
        <v>54.89</v>
      </c>
      <c r="M21" s="11">
        <f ca="1">SUM(M6:M9)+SUM(M12:M13)+SUM(M16:M19)</f>
        <v>39945.11</v>
      </c>
      <c r="N21" s="11">
        <f>SUM(N6:N9)+SUM(N12:N13)+SUM(N16:N19)</f>
        <v>35500</v>
      </c>
      <c r="O21" s="11">
        <f>SUM(O6:O9)+SUM(O12:O13)+SUM(O16:O19)</f>
        <v>33260.28</v>
      </c>
      <c r="P21" s="11" t="e">
        <f ca="1">SUM(P6:P9)+SUM(P12:P13)+SUM(P16:P19)</f>
        <v>#VALUE!</v>
      </c>
    </row>
    <row r="22" spans="2:16" ht="15">
      <c r="B22" s="4" t="s">
        <v>38</v>
      </c>
      <c r="C22" s="5">
        <v>270</v>
      </c>
      <c r="D22" s="5">
        <v>0</v>
      </c>
      <c r="E22" s="4">
        <f ca="1">IF(OFFSET(E22, 0, -2)="",0,OFFSET(E22, 0, -2)) - IF(OFFSET(E22, 0, -1)="",0,OFFSET(E22, 0, -1))</f>
        <v>270</v>
      </c>
      <c r="F22" s="5">
        <v>210</v>
      </c>
      <c r="G22" s="5">
        <v>241.5</v>
      </c>
      <c r="H22" s="4">
        <f ca="1">IF(OFFSET(H22, 0, -2)="",0,OFFSET(H22, 0, -2)) - IF(OFFSET(H22, 0, -1)="",0,OFFSET(H22, 0, -1))</f>
        <v>-31.5</v>
      </c>
    </row>
    <row r="23" spans="2:16" ht="15">
      <c r="B23" s="6" t="s">
        <v>39</v>
      </c>
      <c r="C23" s="7">
        <v>500</v>
      </c>
      <c r="D23" s="7">
        <v>0</v>
      </c>
      <c r="E23" s="6">
        <f ca="1">IF(OFFSET(E23, 0, -2)="",0,OFFSET(E23, 0, -2)) - IF(OFFSET(E23, 0, -1)="",0,OFFSET(E23, 0, -1))</f>
        <v>500</v>
      </c>
      <c r="F23" s="7">
        <v>0</v>
      </c>
      <c r="G23" s="7">
        <v>0</v>
      </c>
      <c r="H23" s="6">
        <f ca="1">IF(OFFSET(H23, 0, -2)="",0,OFFSET(H23, 0, -2)) - IF(OFFSET(H23, 0, -1)="",0,OFFSET(H23, 0, -1))</f>
        <v>0</v>
      </c>
    </row>
    <row r="24" spans="2:16" ht="15">
      <c r="B24" s="4" t="s">
        <v>40</v>
      </c>
      <c r="C24" s="5">
        <v>0</v>
      </c>
      <c r="D24" s="5">
        <v>0</v>
      </c>
      <c r="E24" s="4">
        <f ca="1">IF(OFFSET(E24, 0, -2)="",0,OFFSET(E24, 0, -2)) - IF(OFFSET(E24, 0, -1)="",0,OFFSET(E24, 0, -1))</f>
        <v>0</v>
      </c>
      <c r="F24" s="5">
        <v>0</v>
      </c>
      <c r="G24" s="5">
        <v>0</v>
      </c>
      <c r="H24" s="4">
        <f ca="1">IF(OFFSET(H24, 0, -2)="",0,OFFSET(H24, 0, -2)) - IF(OFFSET(H24, 0, -1)="",0,OFFSET(H24, 0, -1))</f>
        <v>0</v>
      </c>
    </row>
    <row r="25" spans="2:16" ht="15">
      <c r="B25" s="8"/>
      <c r="C25" s="9">
        <f>SUM(C22:C24)</f>
        <v>770</v>
      </c>
      <c r="D25" s="9">
        <f>SUM(D22:D24)</f>
        <v>0</v>
      </c>
      <c r="E25" s="9">
        <f ca="1">SUM(E22:E24)</f>
        <v>770</v>
      </c>
      <c r="F25" s="9">
        <f>SUM(F22:F24)</f>
        <v>210</v>
      </c>
      <c r="G25" s="9">
        <f>SUM(G22:G24)</f>
        <v>241.5</v>
      </c>
      <c r="H25" s="9">
        <f ca="1">SUM(H22:H24)</f>
        <v>-31.5</v>
      </c>
    </row>
    <row r="26" spans="2:16" ht="15">
      <c r="B26" s="3" t="s">
        <v>41</v>
      </c>
      <c r="C26" s="3"/>
      <c r="D26" s="3"/>
      <c r="E26" s="3"/>
      <c r="F26" s="3"/>
      <c r="G26" s="3"/>
      <c r="H26" s="3"/>
    </row>
    <row r="27" spans="2:16" ht="15">
      <c r="B27" s="6" t="s">
        <v>42</v>
      </c>
      <c r="C27" s="6">
        <v>500</v>
      </c>
      <c r="D27" s="6"/>
      <c r="E27" s="6">
        <f ca="1">IF(OFFSET(E27, 0, -2)="",0,OFFSET(E27, 0, -2)) - IF(OFFSET(E27, 0, -1)="",0,OFFSET(E27, 0, -1))</f>
        <v>500</v>
      </c>
      <c r="F27" s="7">
        <v>500</v>
      </c>
      <c r="G27" s="7">
        <v>0</v>
      </c>
      <c r="H27" s="6">
        <f ca="1">IF(OFFSET(H27, 0, -2)="",0,OFFSET(H27, 0, -2)) - IF(OFFSET(H27, 0, -1)="",0,OFFSET(H27, 0, -1))</f>
        <v>500</v>
      </c>
    </row>
    <row r="28" spans="2:16" ht="15">
      <c r="B28" s="8"/>
      <c r="C28" s="9">
        <f>SUM(C27:C27)</f>
        <v>500</v>
      </c>
      <c r="D28" s="9">
        <f>SUM(D27:D27)</f>
        <v>0</v>
      </c>
      <c r="E28" s="9">
        <f ca="1">SUM(E27:E27)</f>
        <v>500</v>
      </c>
      <c r="F28" s="9">
        <f>SUM(F27:F27)</f>
        <v>500</v>
      </c>
      <c r="G28" s="9">
        <f>SUM(G27:G27)</f>
        <v>0</v>
      </c>
      <c r="H28" s="9">
        <f ca="1">SUM(H27:H27)</f>
        <v>500</v>
      </c>
    </row>
    <row r="29" spans="2:16" ht="15">
      <c r="B29" s="10" t="s">
        <v>43</v>
      </c>
      <c r="C29" s="11">
        <f>SUM(C6:C7)+SUM(C10:C19)+SUM(C22:C24)+SUM(C27:C27)</f>
        <v>43520</v>
      </c>
      <c r="D29" s="11">
        <f>SUM(D6:D7)+SUM(D10:D19)+SUM(D22:D24)+SUM(D27:D27)</f>
        <v>0</v>
      </c>
      <c r="E29" s="11">
        <f ca="1">SUM(E6:E7)+SUM(E10:E19)+SUM(E22:E24)+SUM(E27:E27)</f>
        <v>43520</v>
      </c>
      <c r="F29" s="11">
        <f>SUM(F6:F7)+SUM(F10:F19)+SUM(F22:F24)+SUM(F27:F27)</f>
        <v>36510</v>
      </c>
      <c r="G29" s="11">
        <f>SUM(G6:G7)+SUM(G10:G19)+SUM(G22:G24)+SUM(G27:G27)</f>
        <v>24543.69</v>
      </c>
      <c r="H29" s="11">
        <f ca="1">SUM(H6:H7)+SUM(H10:H19)+SUM(H22:H24)+SUM(H27:H27)</f>
        <v>11966.31</v>
      </c>
    </row>
    <row r="30" spans="2:16" ht="15">
      <c r="B30" s="10" t="str">
        <f>IF(COUNT(C30:H30)=0,"","Gewinn / Verlust")</f>
        <v>Gewinn / Verlust</v>
      </c>
      <c r="C30" s="11">
        <f>(K21)-(C29)</f>
        <v>-3520</v>
      </c>
      <c r="D30" s="11">
        <f>(L21)-(D29)</f>
        <v>54.89</v>
      </c>
      <c r="E30" s="10"/>
      <c r="F30" s="11">
        <f>(N21)-(F29)</f>
        <v>-1010</v>
      </c>
      <c r="G30" s="11">
        <f>(O21)-(G29)</f>
        <v>8716.59</v>
      </c>
      <c r="H30" s="10"/>
    </row>
    <row r="31" spans="2:16" ht="15"/>
    <row r="32" spans="2:16" ht="15"/>
    <row r="33" spans="9:16" ht="15">
      <c r="J33" s="10" t="str">
        <f>IF(COUNT(K33:P33)=0,"","Gewinn / Verlust")</f>
        <v>Gewinn / Verlust</v>
      </c>
      <c r="K33" s="11">
        <f>(K21)-(C29)</f>
        <v>-3520</v>
      </c>
      <c r="L33" s="11">
        <f>(L21)-(D29)</f>
        <v>54.89</v>
      </c>
      <c r="M33" s="10"/>
      <c r="N33" s="11">
        <f>(N21)-(F29)</f>
        <v>-1010</v>
      </c>
      <c r="O33" s="11">
        <f>(O21)-(G29)</f>
        <v>8716.59</v>
      </c>
      <c r="P33" s="10"/>
    </row>
    <row r="34" spans="9:16" ht="15">
      <c r="I34" s="10"/>
    </row>
  </sheetData>
  <mergeCells count="1">
    <mergeCell ref="B2:P2"/>
  </mergeCells>
  <pageMargins left="0.7" right="0.7" top="0.75" bottom="0.75" header="0.3" footer="0.3"/>
  <pageSetup paperSize="9" orientation="landscape"/>
  <headerFooter>
    <oddFooter>&amp;L &amp;F&amp;C exportiert am 04.02.2025 - gedruckt am &amp;D (&amp;T)&amp;R Seite &amp;P / &amp;N</oddFooter>
    <evenFooter>&amp;L &amp;F&amp;C exportiert am 04.02.2025 - gedruckt am &amp;D (&amp;T)&amp;R Seite &amp;P / &amp;N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54A33C0CCAB2442A70EED1BA9CA2DB3" ma:contentTypeVersion="18" ma:contentTypeDescription="Ein neues Dokument erstellen." ma:contentTypeScope="" ma:versionID="cc7a81fe9e5c2ef09ef94b68f4b5cc8b">
  <xsd:schema xmlns:xsd="http://www.w3.org/2001/XMLSchema" xmlns:xs="http://www.w3.org/2001/XMLSchema" xmlns:p="http://schemas.microsoft.com/office/2006/metadata/properties" xmlns:ns2="29583772-037c-49ce-8b28-d673dae77781" xmlns:ns3="8c1b6601-51f3-46fc-bd29-00ffa4b6818a" targetNamespace="http://schemas.microsoft.com/office/2006/metadata/properties" ma:root="true" ma:fieldsID="623720fbc1d209f61cf0d9114158bc4d" ns2:_="" ns3:_="">
    <xsd:import namespace="29583772-037c-49ce-8b28-d673dae77781"/>
    <xsd:import namespace="8c1b6601-51f3-46fc-bd29-00ffa4b68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583772-037c-49ce-8b28-d673dae777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910030eb-0d2b-44b6-993c-669d01dfed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1b6601-51f3-46fc-bd29-00ffa4b68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80c033b-1074-405d-abc2-33adbe4483d1}" ma:internalName="TaxCatchAll" ma:showField="CatchAllData" ma:web="8c1b6601-51f3-46fc-bd29-00ffa4b68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583772-037c-49ce-8b28-d673dae77781">
      <Terms xmlns="http://schemas.microsoft.com/office/infopath/2007/PartnerControls"/>
    </lcf76f155ced4ddcb4097134ff3c332f>
    <TaxCatchAll xmlns="8c1b6601-51f3-46fc-bd29-00ffa4b6818a" xsi:nil="true"/>
    <SharedWithUsers xmlns="8c1b6601-51f3-46fc-bd29-00ffa4b6818a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D7431F7-54DD-4C92-827A-E490718286F9}"/>
</file>

<file path=customXml/itemProps2.xml><?xml version="1.0" encoding="utf-8"?>
<ds:datastoreItem xmlns:ds="http://schemas.openxmlformats.org/officeDocument/2006/customXml" ds:itemID="{98AEAC08-A307-400F-A554-48E8BD3D404D}"/>
</file>

<file path=customXml/itemProps3.xml><?xml version="1.0" encoding="utf-8"?>
<ds:datastoreItem xmlns:ds="http://schemas.openxmlformats.org/officeDocument/2006/customXml" ds:itemID="{A32E23ED-23DD-4751-9A39-A33B05BBBB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David Bussmann</cp:lastModifiedBy>
  <cp:revision/>
  <dcterms:created xsi:type="dcterms:W3CDTF">2025-02-04T10:23:59Z</dcterms:created>
  <dcterms:modified xsi:type="dcterms:W3CDTF">2025-05-09T13:28:36Z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0x010100954A33C0CCAB2442A70EED1BA9CA2DB3</vt:lpwstr>
  </property>
  <property fmtid="{D5CDD505-2E9C-101B-9397-08002B2CF9AE}" pid="3" name="Order">
    <vt:r8>136900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