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05"/>
  <workbookPr codeName="ThisWorkbook"/>
  <mc:AlternateContent xmlns:mc="http://schemas.openxmlformats.org/markup-compatibility/2006">
    <mc:Choice Requires="x15">
      <x15ac:absPath xmlns:x15ac="http://schemas.microsoft.com/office/spreadsheetml/2010/11/ac" url="/Users/mls/Desktop/Archiv Buchungsperiode 2023/"/>
    </mc:Choice>
  </mc:AlternateContent>
  <xr:revisionPtr revIDLastSave="0" documentId="13_ncr:1_{507DFAE0-E38A-0748-A693-26AA311EFEB4}" xr6:coauthVersionLast="47" xr6:coauthVersionMax="47" xr10:uidLastSave="{00000000-0000-0000-0000-000000000000}"/>
  <bookViews>
    <workbookView xWindow="2420" yWindow="460" windowWidth="24360" windowHeight="19600" firstSheet="1" activeTab="1" xr2:uid="{00000000-000D-0000-FFFF-FFFF00000000}"/>
  </bookViews>
  <sheets>
    <sheet name="Erfolgsrechnung" sheetId="1" r:id="rId1"/>
    <sheet name="Bilanz" sheetId="2" r:id="rId2"/>
    <sheet name="Budge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" l="1"/>
  <c r="J18" i="3"/>
  <c r="J17" i="3"/>
  <c r="J16" i="3"/>
  <c r="J14" i="3"/>
  <c r="J13" i="3"/>
  <c r="J12" i="3"/>
  <c r="J11" i="3"/>
  <c r="J9" i="3"/>
  <c r="J8" i="3"/>
  <c r="J7" i="3"/>
  <c r="J6" i="3"/>
  <c r="E37" i="3"/>
  <c r="E36" i="3"/>
  <c r="E35" i="3"/>
  <c r="E34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7" i="3"/>
  <c r="E16" i="3"/>
  <c r="E15" i="3"/>
  <c r="E14" i="3"/>
  <c r="E13" i="3"/>
  <c r="E12" i="3"/>
  <c r="E11" i="3"/>
  <c r="E10" i="3"/>
  <c r="E8" i="3"/>
  <c r="E7" i="3"/>
  <c r="E6" i="3"/>
  <c r="J13" i="2"/>
  <c r="J10" i="2"/>
  <c r="J9" i="2"/>
  <c r="J6" i="2"/>
  <c r="E12" i="2"/>
  <c r="E11" i="2"/>
  <c r="E8" i="2"/>
  <c r="E7" i="2"/>
  <c r="E6" i="2"/>
  <c r="J20" i="1"/>
  <c r="J19" i="1"/>
  <c r="J18" i="1"/>
  <c r="J17" i="1"/>
  <c r="J14" i="1"/>
  <c r="J13" i="1"/>
  <c r="J12" i="1"/>
  <c r="J9" i="1"/>
  <c r="J8" i="1"/>
  <c r="J7" i="1"/>
  <c r="J6" i="1"/>
  <c r="E37" i="1"/>
  <c r="E36" i="1"/>
  <c r="E35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7" i="1"/>
  <c r="E16" i="1"/>
  <c r="E15" i="1"/>
  <c r="E14" i="1"/>
  <c r="E13" i="1"/>
  <c r="E12" i="1"/>
  <c r="E11" i="1"/>
  <c r="E8" i="1"/>
  <c r="E7" i="1"/>
  <c r="E6" i="1"/>
  <c r="D39" i="3"/>
  <c r="C39" i="3"/>
  <c r="D38" i="3"/>
  <c r="C38" i="3"/>
  <c r="D33" i="3"/>
  <c r="C33" i="3"/>
  <c r="I22" i="3"/>
  <c r="I40" i="3" s="1"/>
  <c r="H22" i="3"/>
  <c r="H40" i="3" s="1"/>
  <c r="I21" i="3"/>
  <c r="H21" i="3"/>
  <c r="J21" i="3" s="1"/>
  <c r="D18" i="3"/>
  <c r="C18" i="3"/>
  <c r="I15" i="3"/>
  <c r="H15" i="3"/>
  <c r="I10" i="3"/>
  <c r="H10" i="3"/>
  <c r="D9" i="3"/>
  <c r="C9" i="3"/>
  <c r="I15" i="2"/>
  <c r="H15" i="2"/>
  <c r="J15" i="2" s="1"/>
  <c r="D15" i="2"/>
  <c r="C15" i="2"/>
  <c r="E15" i="2" s="1"/>
  <c r="I14" i="2"/>
  <c r="H14" i="2"/>
  <c r="J14" i="2" s="1"/>
  <c r="D14" i="2"/>
  <c r="C14" i="2"/>
  <c r="E14" i="2" s="1"/>
  <c r="I11" i="2"/>
  <c r="H11" i="2"/>
  <c r="J11" i="2" s="1"/>
  <c r="D9" i="2"/>
  <c r="C9" i="2"/>
  <c r="E9" i="2" s="1"/>
  <c r="I7" i="2"/>
  <c r="H7" i="2"/>
  <c r="J7" i="2" s="1"/>
  <c r="D39" i="1"/>
  <c r="C39" i="1"/>
  <c r="E39" i="1" s="1"/>
  <c r="D38" i="1"/>
  <c r="C38" i="1"/>
  <c r="E38" i="1" s="1"/>
  <c r="D33" i="1"/>
  <c r="C33" i="1"/>
  <c r="E33" i="1" s="1"/>
  <c r="I22" i="1"/>
  <c r="H22" i="1"/>
  <c r="H40" i="1" s="1"/>
  <c r="I21" i="1"/>
  <c r="H21" i="1"/>
  <c r="D18" i="1"/>
  <c r="C18" i="1"/>
  <c r="E18" i="1" s="1"/>
  <c r="I15" i="1"/>
  <c r="H15" i="1"/>
  <c r="I10" i="1"/>
  <c r="H10" i="1"/>
  <c r="D9" i="1"/>
  <c r="C9" i="1"/>
  <c r="E9" i="1" s="1"/>
  <c r="J10" i="1" l="1"/>
  <c r="J15" i="1"/>
  <c r="J21" i="1"/>
  <c r="J22" i="1"/>
  <c r="E9" i="3"/>
  <c r="J10" i="3"/>
  <c r="J15" i="3"/>
  <c r="E18" i="3"/>
  <c r="E33" i="3"/>
  <c r="E38" i="3"/>
  <c r="E39" i="3"/>
  <c r="J22" i="3"/>
  <c r="C16" i="2"/>
  <c r="I16" i="2"/>
  <c r="I40" i="1"/>
  <c r="G40" i="1" s="1"/>
  <c r="C40" i="1"/>
  <c r="D40" i="1"/>
  <c r="B40" i="1" s="1"/>
  <c r="D16" i="2"/>
  <c r="B16" i="2" s="1"/>
  <c r="C40" i="3"/>
  <c r="D40" i="3"/>
  <c r="H16" i="2"/>
  <c r="E40" i="3" l="1"/>
  <c r="E40" i="1"/>
  <c r="G16" i="2"/>
  <c r="J16" i="2"/>
</calcChain>
</file>

<file path=xl/sharedStrings.xml><?xml version="1.0" encoding="utf-8"?>
<sst xmlns="http://schemas.openxmlformats.org/spreadsheetml/2006/main" count="130" uniqueCount="73">
  <si>
    <t>Erfolgsrechnung Buchungsperiode 2023 (01.01.2023 - 31.12.2023)</t>
  </si>
  <si>
    <t>Aufwand</t>
  </si>
  <si>
    <t>Vorjahr</t>
  </si>
  <si>
    <t>Differenz</t>
  </si>
  <si>
    <t>Ertrag</t>
  </si>
  <si>
    <t>4 Betrieblicher Aufwand</t>
  </si>
  <si>
    <t>30 Beiträge</t>
  </si>
  <si>
    <t>4000 Ausgaben bei Anlässen, Raummieten</t>
  </si>
  <si>
    <t>3000 Beiträge Aktivmitglieder</t>
  </si>
  <si>
    <t>4500 Unterstützung Projekte/Institutionen</t>
  </si>
  <si>
    <t>3010 Beiträge Ideelle Mitglieder</t>
  </si>
  <si>
    <t>4600 Beiträge an IP-Kantonsvereine</t>
  </si>
  <si>
    <t>3020 Beiträge Gönnermitglieder</t>
  </si>
  <si>
    <t>3030 Beiträge Kollektivmitglieder</t>
  </si>
  <si>
    <t>5 Personalaufwand</t>
  </si>
  <si>
    <t>5000 Lohnaufwand</t>
  </si>
  <si>
    <t>32 Spenden</t>
  </si>
  <si>
    <t>5700 AHV, IV, EO, ALV</t>
  </si>
  <si>
    <t>3200 Spenden</t>
  </si>
  <si>
    <t>5720 Berufliche Vorsorge</t>
  </si>
  <si>
    <t>3210 Spende Schweiz in Stille</t>
  </si>
  <si>
    <t>5730 Unfallversicherung</t>
  </si>
  <si>
    <t>3220 Spende Ausbau Geschäftsstelle</t>
  </si>
  <si>
    <t>5740 Krankentaggeldversicherung</t>
  </si>
  <si>
    <t>5820 Spesen Mitarbeiter</t>
  </si>
  <si>
    <t>34 Übrige Einnahmen</t>
  </si>
  <si>
    <t>5830 Spesen Aktivmitglieder</t>
  </si>
  <si>
    <t>3400 Einnahmen Drucksachen</t>
  </si>
  <si>
    <t>3410 Einnahmen Anlässe</t>
  </si>
  <si>
    <t>6 Verwaltung- und Informatikaufwand</t>
  </si>
  <si>
    <t>3420 Einnahmen Regionen</t>
  </si>
  <si>
    <t>6131 URE EDF</t>
  </si>
  <si>
    <t>3500 Bankzins</t>
  </si>
  <si>
    <t>6500 Büromaterial/Drucksachen</t>
  </si>
  <si>
    <t>6510 Telefon, Internet</t>
  </si>
  <si>
    <t>Total Ertrag</t>
  </si>
  <si>
    <t>6512 Software,  Hosting</t>
  </si>
  <si>
    <t>6513 Porti</t>
  </si>
  <si>
    <t>6520 Beiträge, Spenden</t>
  </si>
  <si>
    <t>6530 Buchführungs- und Beratungsaufwand</t>
  </si>
  <si>
    <t>6540 Projekte</t>
  </si>
  <si>
    <t>6550 Mandat Geschäftsstellenleitung</t>
  </si>
  <si>
    <t>6580 Übersetzungen</t>
  </si>
  <si>
    <t>6600 IT Dienstleistungen Unterhalt</t>
  </si>
  <si>
    <t>6601 IT Dienstleistungen Projekte</t>
  </si>
  <si>
    <t>6610 Werbedrucksachen und -material</t>
  </si>
  <si>
    <t>69 Finanzaufwand</t>
  </si>
  <si>
    <t>6940 Bankspesen</t>
  </si>
  <si>
    <t>8500 Ausserordentlicher Aufwand</t>
  </si>
  <si>
    <t>8900 Steuern</t>
  </si>
  <si>
    <t>Total Aufwand</t>
  </si>
  <si>
    <t>Bilanz Buchungsperiode 2023 vom 31.12.2023</t>
  </si>
  <si>
    <t>Aktiv</t>
  </si>
  <si>
    <t>Passiv</t>
  </si>
  <si>
    <t>10 Flüssige Mittel</t>
  </si>
  <si>
    <t>23 Passive Rechnungsabgrenzung</t>
  </si>
  <si>
    <t>1020 RFB CH78 8080 8003 7036 8868 7</t>
  </si>
  <si>
    <t>2300 Passive Rechnungsabgrenzung</t>
  </si>
  <si>
    <t>1021 PF CH59 0900 000 6027 8036 4</t>
  </si>
  <si>
    <t>1022 PF CH64 0900 0000 9253 0275 2</t>
  </si>
  <si>
    <t>27 Fonds</t>
  </si>
  <si>
    <t>2701 Fond IP Luzern</t>
  </si>
  <si>
    <t>13 Aktive Rechnungsabgrenzung</t>
  </si>
  <si>
    <t>2702 Fond IP Aargau</t>
  </si>
  <si>
    <t>1300 Abgrenzung Mitgliederbeiträge</t>
  </si>
  <si>
    <t>1301 Aktive Rechnungsabgrenzung</t>
  </si>
  <si>
    <t>28 Kapital</t>
  </si>
  <si>
    <t>2800 Vereinsvermögen</t>
  </si>
  <si>
    <t>Total Aktive</t>
  </si>
  <si>
    <t>Total Passive</t>
  </si>
  <si>
    <t>Budget Buchungsperiode 2023 (01.01.2023 - 31.12.2023)</t>
  </si>
  <si>
    <t>Budget</t>
  </si>
  <si>
    <t>Gewinn / Verlust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</si>
</sst>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3"/>
      <color rgb="FF333333"/>
      <name val="Calibri"/>
      <family val="2"/>
    </font>
    <font>
      <b/>
      <sz val="11"/>
      <color rgb="FF333333"/>
      <name val="Calibri"/>
      <family val="2"/>
    </font>
    <font>
      <sz val="11"/>
      <color rgb="FF333333"/>
      <name val="Calibri"/>
      <family val="2"/>
    </font>
    <font>
      <b/>
      <sz val="14"/>
      <color rgb="FF33333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5E3F1"/>
        <bgColor rgb="FFD5E3F1"/>
      </patternFill>
    </fill>
    <fill>
      <patternFill patternType="solid">
        <fgColor rgb="FFFFFFFF"/>
        <bgColor rgb="FFFFFFFF"/>
      </patternFill>
    </fill>
    <fill>
      <patternFill patternType="solid">
        <fgColor rgb="FFE8F0F7"/>
        <bgColor rgb="FFE8F0F7"/>
      </patternFill>
    </fill>
    <fill>
      <patternFill patternType="solid">
        <fgColor rgb="FFC0E09E"/>
        <bgColor rgb="FFC0E09E"/>
      </patternFill>
    </fill>
    <fill>
      <patternFill patternType="solid">
        <fgColor rgb="FFDCEEC9"/>
        <bgColor rgb="FFDCEEC9"/>
      </patternFill>
    </fill>
  </fills>
  <borders count="9">
    <border>
      <left/>
      <right/>
      <top/>
      <bottom/>
      <diagonal/>
    </border>
    <border>
      <left/>
      <right/>
      <top style="thin">
        <color rgb="FFD5E3F1"/>
      </top>
      <bottom/>
      <diagonal/>
    </border>
    <border>
      <left/>
      <right/>
      <top style="medium">
        <color rgb="FF333333"/>
      </top>
      <bottom/>
      <diagonal/>
    </border>
    <border>
      <left/>
      <right/>
      <top style="thin">
        <color rgb="FFC0E09E"/>
      </top>
      <bottom/>
      <diagonal/>
    </border>
    <border>
      <left/>
      <right/>
      <top/>
      <bottom style="medium">
        <color rgb="FF333333"/>
      </bottom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4" fontId="3" fillId="4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4" fontId="3" fillId="6" borderId="0" xfId="0" applyNumberFormat="1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4" fillId="0" borderId="0" xfId="0" applyFont="1"/>
    <xf numFmtId="4" fontId="2" fillId="3" borderId="5" xfId="0" applyNumberFormat="1" applyFont="1" applyFill="1" applyBorder="1" applyAlignment="1">
      <alignment vertical="center"/>
    </xf>
    <xf numFmtId="4" fontId="3" fillId="3" borderId="6" xfId="0" applyNumberFormat="1" applyFont="1" applyFill="1" applyBorder="1" applyAlignment="1">
      <alignment vertical="center"/>
    </xf>
    <xf numFmtId="0" fontId="0" fillId="0" borderId="7" xfId="0" applyBorder="1"/>
    <xf numFmtId="4" fontId="2" fillId="3" borderId="8" xfId="0" applyNumberFormat="1" applyFont="1" applyFill="1" applyBorder="1" applyAlignment="1">
      <alignment vertical="center"/>
    </xf>
    <xf numFmtId="0" fontId="4" fillId="0" borderId="6" xfId="0" applyFont="1" applyBorder="1"/>
    <xf numFmtId="0" fontId="4" fillId="0" borderId="4" xfId="0" applyFont="1" applyBorder="1" applyAlignment="1"/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</xdr:colOff>
      <xdr:row>0</xdr:row>
      <xdr:rowOff>0</xdr:rowOff>
    </xdr:from>
    <xdr:to>
      <xdr:col>9</xdr:col>
      <xdr:colOff>615315</xdr:colOff>
      <xdr:row>1</xdr:row>
      <xdr:rowOff>223520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BB10B7E-D28A-1D41-99D7-598FF16FF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6300" y="0"/>
          <a:ext cx="2202815" cy="426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292100</xdr:colOff>
      <xdr:row>0</xdr:row>
      <xdr:rowOff>12700</xdr:rowOff>
    </xdr:from>
    <xdr:to>
      <xdr:col>9</xdr:col>
      <xdr:colOff>732790</xdr:colOff>
      <xdr:row>1</xdr:row>
      <xdr:rowOff>236220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40BFDAB-1072-0242-B8F7-53657C205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83700" y="12700"/>
          <a:ext cx="2202815" cy="426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10</xdr:col>
      <xdr:colOff>2540</xdr:colOff>
      <xdr:row>1</xdr:row>
      <xdr:rowOff>223520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8B3AE30-F1F2-6B4C-904D-0DF2436DE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87000" y="0"/>
          <a:ext cx="220281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40"/>
  <sheetViews>
    <sheetView showGridLines="0" zoomScaleNormal="100" workbookViewId="0">
      <selection activeCell="J45" sqref="J45"/>
    </sheetView>
  </sheetViews>
  <sheetFormatPr defaultColWidth="8.85546875" defaultRowHeight="15.95" customHeight="1"/>
  <cols>
    <col min="1" max="1" width="2" customWidth="1"/>
    <col min="2" max="2" width="49" bestFit="1" customWidth="1"/>
    <col min="3" max="4" width="11" bestFit="1" customWidth="1"/>
    <col min="5" max="5" width="11" customWidth="1"/>
    <col min="6" max="6" width="2" customWidth="1"/>
    <col min="7" max="7" width="41" bestFit="1" customWidth="1"/>
    <col min="8" max="9" width="11" bestFit="1" customWidth="1"/>
    <col min="10" max="10" width="11" customWidth="1"/>
    <col min="28" max="28" width="9.140625" bestFit="1"/>
  </cols>
  <sheetData>
    <row r="2" spans="2:10" ht="24" customHeight="1" thickBot="1">
      <c r="B2" s="24" t="s">
        <v>0</v>
      </c>
      <c r="C2" s="24"/>
      <c r="D2" s="24"/>
      <c r="E2" s="24"/>
      <c r="F2" s="24"/>
      <c r="G2" s="24"/>
      <c r="H2" s="24"/>
      <c r="I2" s="24"/>
      <c r="J2" s="18"/>
    </row>
    <row r="3" spans="2:10" ht="15.95" customHeight="1">
      <c r="J3" s="21"/>
    </row>
    <row r="4" spans="2:10" ht="17.100000000000001">
      <c r="B4" s="1" t="s">
        <v>1</v>
      </c>
      <c r="C4" s="2">
        <v>2023</v>
      </c>
      <c r="D4" s="2" t="s">
        <v>2</v>
      </c>
      <c r="E4" s="2" t="s">
        <v>3</v>
      </c>
      <c r="G4" s="1" t="s">
        <v>4</v>
      </c>
      <c r="H4" s="2">
        <v>2023</v>
      </c>
      <c r="I4" s="2" t="s">
        <v>2</v>
      </c>
      <c r="J4" s="2" t="s">
        <v>3</v>
      </c>
    </row>
    <row r="5" spans="2:10" ht="15">
      <c r="B5" s="3" t="s">
        <v>5</v>
      </c>
      <c r="C5" s="3"/>
      <c r="D5" s="3"/>
      <c r="E5" s="3"/>
      <c r="G5" s="12" t="s">
        <v>6</v>
      </c>
      <c r="H5" s="12"/>
      <c r="I5" s="12"/>
      <c r="J5" s="12"/>
    </row>
    <row r="6" spans="2:10" ht="15">
      <c r="B6" s="4" t="s">
        <v>7</v>
      </c>
      <c r="C6" s="5">
        <v>2034.7</v>
      </c>
      <c r="D6" s="5">
        <v>1940.5</v>
      </c>
      <c r="E6" s="5">
        <f>C6-D6</f>
        <v>94.200000000000045</v>
      </c>
      <c r="G6" s="4" t="s">
        <v>8</v>
      </c>
      <c r="H6" s="5">
        <v>18497.009999999998</v>
      </c>
      <c r="I6" s="5">
        <v>23992.1</v>
      </c>
      <c r="J6" s="5">
        <f>I6-H6</f>
        <v>5495.09</v>
      </c>
    </row>
    <row r="7" spans="2:10" ht="15">
      <c r="B7" s="6" t="s">
        <v>9</v>
      </c>
      <c r="C7" s="7">
        <v>0</v>
      </c>
      <c r="D7" s="7">
        <v>240</v>
      </c>
      <c r="E7" s="7">
        <f t="shared" ref="E7:E9" si="0">C7-D7</f>
        <v>-240</v>
      </c>
      <c r="G7" s="13" t="s">
        <v>10</v>
      </c>
      <c r="H7" s="14">
        <v>16200</v>
      </c>
      <c r="I7" s="14">
        <v>17500</v>
      </c>
      <c r="J7" s="14">
        <f t="shared" ref="J7:J10" si="1">I7-H7</f>
        <v>1300</v>
      </c>
    </row>
    <row r="8" spans="2:10" ht="15">
      <c r="B8" s="4" t="s">
        <v>11</v>
      </c>
      <c r="C8" s="5">
        <v>1430</v>
      </c>
      <c r="D8" s="5">
        <v>4790</v>
      </c>
      <c r="E8" s="5">
        <f t="shared" si="0"/>
        <v>-3360</v>
      </c>
      <c r="G8" s="4" t="s">
        <v>12</v>
      </c>
      <c r="H8" s="5">
        <v>500</v>
      </c>
      <c r="I8" s="5">
        <v>2800</v>
      </c>
      <c r="J8" s="5">
        <f t="shared" si="1"/>
        <v>2300</v>
      </c>
    </row>
    <row r="9" spans="2:10" ht="15">
      <c r="B9" s="8"/>
      <c r="C9" s="9">
        <f>SUM(C6:C8)</f>
        <v>3464.7</v>
      </c>
      <c r="D9" s="9">
        <f>SUM(D6:D8)</f>
        <v>6970.5</v>
      </c>
      <c r="E9" s="5">
        <f t="shared" si="0"/>
        <v>-3505.8</v>
      </c>
      <c r="G9" s="13" t="s">
        <v>13</v>
      </c>
      <c r="H9" s="14">
        <v>0</v>
      </c>
      <c r="I9" s="13"/>
      <c r="J9" s="13">
        <f t="shared" si="1"/>
        <v>0</v>
      </c>
    </row>
    <row r="10" spans="2:10" ht="15">
      <c r="B10" s="3" t="s">
        <v>14</v>
      </c>
      <c r="C10" s="3"/>
      <c r="D10" s="3"/>
      <c r="E10" s="3"/>
      <c r="G10" s="15"/>
      <c r="H10" s="16">
        <f>SUM(H6:H9)</f>
        <v>35197.009999999995</v>
      </c>
      <c r="I10" s="16">
        <f>SUM(I6:I9)</f>
        <v>44292.1</v>
      </c>
      <c r="J10" s="5">
        <f t="shared" si="1"/>
        <v>9095.0900000000038</v>
      </c>
    </row>
    <row r="11" spans="2:10" ht="15">
      <c r="B11" s="6" t="s">
        <v>15</v>
      </c>
      <c r="C11" s="7">
        <v>932.14</v>
      </c>
      <c r="D11" s="7">
        <v>15600</v>
      </c>
      <c r="E11" s="7">
        <f t="shared" ref="E11:E18" si="2">C11-D11</f>
        <v>-14667.86</v>
      </c>
      <c r="G11" s="12" t="s">
        <v>16</v>
      </c>
      <c r="H11" s="12"/>
      <c r="I11" s="12"/>
      <c r="J11" s="12"/>
    </row>
    <row r="12" spans="2:10" ht="15">
      <c r="B12" s="4" t="s">
        <v>17</v>
      </c>
      <c r="C12" s="5">
        <v>68.790000000000006</v>
      </c>
      <c r="D12" s="5">
        <v>1318.55</v>
      </c>
      <c r="E12" s="5">
        <f t="shared" si="2"/>
        <v>-1249.76</v>
      </c>
      <c r="G12" s="4" t="s">
        <v>18</v>
      </c>
      <c r="H12" s="5">
        <v>15780</v>
      </c>
      <c r="I12" s="5">
        <v>16943.72</v>
      </c>
      <c r="J12" s="5">
        <f t="shared" ref="J12:J15" si="3">I12-H12</f>
        <v>1163.7200000000012</v>
      </c>
    </row>
    <row r="13" spans="2:10" ht="15">
      <c r="B13" s="6" t="s">
        <v>19</v>
      </c>
      <c r="C13" s="7">
        <v>0</v>
      </c>
      <c r="D13" s="7">
        <v>0</v>
      </c>
      <c r="E13" s="7">
        <f t="shared" si="2"/>
        <v>0</v>
      </c>
      <c r="G13" s="13" t="s">
        <v>20</v>
      </c>
      <c r="H13" s="14">
        <v>0</v>
      </c>
      <c r="I13" s="13"/>
      <c r="J13" s="13">
        <f t="shared" si="3"/>
        <v>0</v>
      </c>
    </row>
    <row r="14" spans="2:10" ht="15">
      <c r="B14" s="4" t="s">
        <v>21</v>
      </c>
      <c r="C14" s="5">
        <v>62.01</v>
      </c>
      <c r="D14" s="5">
        <v>100.01</v>
      </c>
      <c r="E14" s="5">
        <f t="shared" si="2"/>
        <v>-38.000000000000007</v>
      </c>
      <c r="G14" s="4" t="s">
        <v>22</v>
      </c>
      <c r="H14" s="5">
        <v>0</v>
      </c>
      <c r="I14" s="4"/>
      <c r="J14" s="4">
        <f t="shared" si="3"/>
        <v>0</v>
      </c>
    </row>
    <row r="15" spans="2:10" ht="15">
      <c r="B15" s="6" t="s">
        <v>23</v>
      </c>
      <c r="C15" s="7">
        <v>74.41</v>
      </c>
      <c r="D15" s="7">
        <v>139.63</v>
      </c>
      <c r="E15" s="7">
        <f t="shared" si="2"/>
        <v>-65.22</v>
      </c>
      <c r="G15" s="15"/>
      <c r="H15" s="16">
        <f>SUM(H12:H14)</f>
        <v>15780</v>
      </c>
      <c r="I15" s="16">
        <f>SUM(I12:I14)</f>
        <v>16943.72</v>
      </c>
      <c r="J15" s="5">
        <f t="shared" si="3"/>
        <v>1163.7200000000012</v>
      </c>
    </row>
    <row r="16" spans="2:10" ht="15">
      <c r="B16" s="4" t="s">
        <v>24</v>
      </c>
      <c r="C16" s="5">
        <v>413.5</v>
      </c>
      <c r="D16" s="5">
        <v>0</v>
      </c>
      <c r="E16" s="5">
        <f t="shared" si="2"/>
        <v>413.5</v>
      </c>
      <c r="G16" s="12" t="s">
        <v>25</v>
      </c>
      <c r="H16" s="12"/>
      <c r="I16" s="12"/>
      <c r="J16" s="12"/>
    </row>
    <row r="17" spans="2:10" ht="15">
      <c r="B17" s="6" t="s">
        <v>26</v>
      </c>
      <c r="C17" s="7">
        <v>0</v>
      </c>
      <c r="D17" s="7">
        <v>1257.45</v>
      </c>
      <c r="E17" s="7">
        <f t="shared" si="2"/>
        <v>-1257.45</v>
      </c>
      <c r="G17" s="13" t="s">
        <v>27</v>
      </c>
      <c r="H17" s="14">
        <v>0</v>
      </c>
      <c r="I17" s="14">
        <v>0</v>
      </c>
      <c r="J17" s="14">
        <f t="shared" ref="J17:J21" si="4">I17-H17</f>
        <v>0</v>
      </c>
    </row>
    <row r="18" spans="2:10" ht="15">
      <c r="B18" s="8"/>
      <c r="C18" s="9">
        <f>SUM(C11:C17)</f>
        <v>1550.8500000000001</v>
      </c>
      <c r="D18" s="9">
        <f>SUM(D11:D17)</f>
        <v>18415.64</v>
      </c>
      <c r="E18" s="5">
        <f t="shared" si="2"/>
        <v>-16864.79</v>
      </c>
      <c r="G18" s="4" t="s">
        <v>28</v>
      </c>
      <c r="H18" s="5">
        <v>0</v>
      </c>
      <c r="I18" s="5">
        <v>230</v>
      </c>
      <c r="J18" s="5">
        <f t="shared" si="4"/>
        <v>230</v>
      </c>
    </row>
    <row r="19" spans="2:10" ht="15">
      <c r="B19" s="3" t="s">
        <v>29</v>
      </c>
      <c r="C19" s="3"/>
      <c r="D19" s="3"/>
      <c r="E19" s="3"/>
      <c r="G19" s="13" t="s">
        <v>30</v>
      </c>
      <c r="H19" s="14">
        <v>0</v>
      </c>
      <c r="I19" s="13"/>
      <c r="J19" s="13">
        <f t="shared" si="4"/>
        <v>0</v>
      </c>
    </row>
    <row r="20" spans="2:10" ht="15">
      <c r="B20" s="4" t="s">
        <v>31</v>
      </c>
      <c r="C20" s="5">
        <v>0</v>
      </c>
      <c r="D20" s="4"/>
      <c r="E20" s="4">
        <f t="shared" ref="E20:E33" si="5">C20-D20</f>
        <v>0</v>
      </c>
      <c r="G20" s="4" t="s">
        <v>32</v>
      </c>
      <c r="H20" s="5">
        <v>94.68</v>
      </c>
      <c r="I20" s="4"/>
      <c r="J20" s="4">
        <f t="shared" si="4"/>
        <v>-94.68</v>
      </c>
    </row>
    <row r="21" spans="2:10" thickBot="1">
      <c r="B21" s="6" t="s">
        <v>33</v>
      </c>
      <c r="C21" s="7">
        <v>1150.46</v>
      </c>
      <c r="D21" s="7">
        <v>393.21</v>
      </c>
      <c r="E21" s="7">
        <f t="shared" si="5"/>
        <v>757.25</v>
      </c>
      <c r="G21" s="15"/>
      <c r="H21" s="16">
        <f>SUM(H17:H20)</f>
        <v>94.68</v>
      </c>
      <c r="I21" s="16">
        <f>SUM(I17:I20)</f>
        <v>230</v>
      </c>
      <c r="J21" s="20">
        <f t="shared" si="4"/>
        <v>135.32</v>
      </c>
    </row>
    <row r="22" spans="2:10" ht="15">
      <c r="B22" s="4" t="s">
        <v>34</v>
      </c>
      <c r="C22" s="5">
        <v>0</v>
      </c>
      <c r="D22" s="5">
        <v>0</v>
      </c>
      <c r="E22" s="5">
        <f t="shared" si="5"/>
        <v>0</v>
      </c>
      <c r="G22" s="10" t="s">
        <v>35</v>
      </c>
      <c r="H22" s="11">
        <f>SUM(H6:H9)+SUM(H12:H14)+SUM(H17:H20)</f>
        <v>51071.689999999995</v>
      </c>
      <c r="I22" s="11">
        <f>SUM(I6:I9)+SUM(I12:I14)+SUM(I17:I20)</f>
        <v>61465.82</v>
      </c>
      <c r="J22" s="17">
        <f>I22-H22</f>
        <v>10394.130000000005</v>
      </c>
    </row>
    <row r="23" spans="2:10" ht="15">
      <c r="B23" s="6" t="s">
        <v>36</v>
      </c>
      <c r="C23" s="7">
        <v>4446.33</v>
      </c>
      <c r="D23" s="7">
        <v>4055.84</v>
      </c>
      <c r="E23" s="7">
        <f t="shared" si="5"/>
        <v>390.48999999999978</v>
      </c>
    </row>
    <row r="24" spans="2:10" ht="15">
      <c r="B24" s="4" t="s">
        <v>37</v>
      </c>
      <c r="C24" s="5">
        <v>433.25</v>
      </c>
      <c r="D24" s="5">
        <v>609.20000000000005</v>
      </c>
      <c r="E24" s="5">
        <f t="shared" si="5"/>
        <v>-175.95000000000005</v>
      </c>
    </row>
    <row r="25" spans="2:10" ht="15">
      <c r="B25" s="6" t="s">
        <v>38</v>
      </c>
      <c r="C25" s="7">
        <v>240</v>
      </c>
      <c r="D25" s="7">
        <v>0</v>
      </c>
      <c r="E25" s="7">
        <f t="shared" si="5"/>
        <v>240</v>
      </c>
    </row>
    <row r="26" spans="2:10" ht="15">
      <c r="B26" s="4" t="s">
        <v>39</v>
      </c>
      <c r="C26" s="5">
        <v>500</v>
      </c>
      <c r="D26" s="5">
        <v>800</v>
      </c>
      <c r="E26" s="5">
        <f t="shared" si="5"/>
        <v>-300</v>
      </c>
    </row>
    <row r="27" spans="2:10" ht="15">
      <c r="B27" s="6" t="s">
        <v>40</v>
      </c>
      <c r="C27" s="7">
        <v>2950.64</v>
      </c>
      <c r="D27" s="7">
        <v>0</v>
      </c>
      <c r="E27" s="7">
        <f t="shared" si="5"/>
        <v>2950.64</v>
      </c>
    </row>
    <row r="28" spans="2:10" ht="15">
      <c r="B28" s="4" t="s">
        <v>41</v>
      </c>
      <c r="C28" s="5">
        <v>2666</v>
      </c>
      <c r="D28" s="4"/>
      <c r="E28" s="4">
        <f t="shared" si="5"/>
        <v>2666</v>
      </c>
    </row>
    <row r="29" spans="2:10" ht="15">
      <c r="B29" s="6" t="s">
        <v>42</v>
      </c>
      <c r="C29" s="7">
        <v>1712.51</v>
      </c>
      <c r="D29" s="7">
        <v>2852.19</v>
      </c>
      <c r="E29" s="7">
        <f t="shared" si="5"/>
        <v>-1139.68</v>
      </c>
    </row>
    <row r="30" spans="2:10" ht="15">
      <c r="B30" s="4" t="s">
        <v>43</v>
      </c>
      <c r="C30" s="5">
        <v>0</v>
      </c>
      <c r="D30" s="5">
        <v>23.1</v>
      </c>
      <c r="E30" s="5">
        <f t="shared" si="5"/>
        <v>-23.1</v>
      </c>
    </row>
    <row r="31" spans="2:10" ht="15">
      <c r="B31" s="6" t="s">
        <v>44</v>
      </c>
      <c r="C31" s="7">
        <v>0</v>
      </c>
      <c r="D31" s="7">
        <v>1160</v>
      </c>
      <c r="E31" s="7">
        <f t="shared" si="5"/>
        <v>-1160</v>
      </c>
    </row>
    <row r="32" spans="2:10" ht="15">
      <c r="B32" s="4" t="s">
        <v>45</v>
      </c>
      <c r="C32" s="5">
        <v>696.8</v>
      </c>
      <c r="D32" s="5">
        <v>0</v>
      </c>
      <c r="E32" s="5">
        <f t="shared" si="5"/>
        <v>696.8</v>
      </c>
    </row>
    <row r="33" spans="2:10" ht="15">
      <c r="B33" s="8"/>
      <c r="C33" s="9">
        <f>SUM(C20:C32)</f>
        <v>14795.99</v>
      </c>
      <c r="D33" s="9">
        <f>SUM(D20:D32)</f>
        <v>9893.5400000000009</v>
      </c>
      <c r="E33" s="5">
        <f t="shared" si="5"/>
        <v>4902.4499999999989</v>
      </c>
    </row>
    <row r="34" spans="2:10" ht="15">
      <c r="B34" s="3" t="s">
        <v>46</v>
      </c>
      <c r="C34" s="3"/>
      <c r="D34" s="3"/>
      <c r="E34" s="3"/>
    </row>
    <row r="35" spans="2:10" ht="15">
      <c r="B35" s="6" t="s">
        <v>47</v>
      </c>
      <c r="C35" s="7">
        <v>207.07</v>
      </c>
      <c r="D35" s="7">
        <v>320.39999999999998</v>
      </c>
      <c r="E35" s="7">
        <f t="shared" ref="E35:E38" si="6">C35-D35</f>
        <v>-113.32999999999998</v>
      </c>
    </row>
    <row r="36" spans="2:10" ht="15">
      <c r="B36" s="4" t="s">
        <v>48</v>
      </c>
      <c r="C36" s="5">
        <v>0</v>
      </c>
      <c r="D36" s="5">
        <v>0</v>
      </c>
      <c r="E36" s="5">
        <f t="shared" si="6"/>
        <v>0</v>
      </c>
    </row>
    <row r="37" spans="2:10" ht="15">
      <c r="B37" s="6" t="s">
        <v>49</v>
      </c>
      <c r="C37" s="7">
        <v>0</v>
      </c>
      <c r="D37" s="7">
        <v>0</v>
      </c>
      <c r="E37" s="7">
        <f t="shared" si="6"/>
        <v>0</v>
      </c>
    </row>
    <row r="38" spans="2:10" thickBot="1">
      <c r="B38" s="8"/>
      <c r="C38" s="9">
        <f>SUM(C35:C37)</f>
        <v>207.07</v>
      </c>
      <c r="D38" s="9">
        <f>SUM(D35:D37)</f>
        <v>320.39999999999998</v>
      </c>
      <c r="E38" s="5">
        <f t="shared" si="6"/>
        <v>-113.32999999999998</v>
      </c>
    </row>
    <row r="39" spans="2:10" thickBot="1">
      <c r="B39" s="10" t="s">
        <v>50</v>
      </c>
      <c r="C39" s="11">
        <f>SUM(C6:C8)+SUM(C11:C17)+SUM(C20:C32)+SUM(C35:C37)</f>
        <v>20018.61</v>
      </c>
      <c r="D39" s="11">
        <f>SUM(D6:D8)+SUM(D11:D17)+SUM(D20:D32)+SUM(D35:D37)</f>
        <v>35600.080000000002</v>
      </c>
      <c r="E39" s="19">
        <f>C39-D39</f>
        <v>-15581.470000000001</v>
      </c>
    </row>
    <row r="40" spans="2:10" ht="15">
      <c r="B40" s="11" t="str">
        <f>IF(COUNT(C40:D40)=0,"","Gewinn")</f>
        <v>Gewinn</v>
      </c>
      <c r="C40" s="11">
        <f>IF((C39)&lt;(H22),(H22)-(C39),"")</f>
        <v>31053.079999999994</v>
      </c>
      <c r="D40" s="11">
        <f>IF((D39)&lt;(I22),(I22)-(D39),"")</f>
        <v>25865.739999999998</v>
      </c>
      <c r="E40" s="11">
        <f>C40-D40</f>
        <v>5187.3399999999965</v>
      </c>
      <c r="F40" s="10"/>
      <c r="G40" s="11" t="str">
        <f>IF(COUNT(H40:I40)=0,"","Verlust")</f>
        <v/>
      </c>
      <c r="H40" s="11" t="str">
        <f>IF((C39)&lt;(H22),"",(C39)-(H22))</f>
        <v/>
      </c>
      <c r="I40" s="11" t="str">
        <f>IF((D39)&lt;(I22),"",(D39)-(I22))</f>
        <v/>
      </c>
      <c r="J40" s="11"/>
    </row>
  </sheetData>
  <mergeCells count="1">
    <mergeCell ref="B2:I2"/>
  </mergeCells>
  <pageMargins left="0.7" right="0.7" top="0.75" bottom="0.75" header="0.3" footer="0.3"/>
  <pageSetup paperSize="9" scale="77" orientation="landscape"/>
  <headerFooter>
    <oddFooter>&amp;L &amp;F&amp;C exportiert am 26.02.2024 &amp;R26. Februar 2024 / mls</oddFooter>
    <evenFooter>&amp;L &amp;F&amp;C exportiert am 26.02.2024 - gedruckt am &amp;D (&amp;T)&amp;R Seite &amp;P / &amp;N</even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6"/>
  <sheetViews>
    <sheetView showGridLines="0" tabSelected="1" zoomScaleNormal="100" workbookViewId="0">
      <selection activeCell="G21" sqref="G21"/>
    </sheetView>
  </sheetViews>
  <sheetFormatPr defaultColWidth="8.85546875" defaultRowHeight="15.95" customHeight="1"/>
  <cols>
    <col min="1" max="1" width="2" customWidth="1"/>
    <col min="2" max="2" width="42" bestFit="1" customWidth="1"/>
    <col min="3" max="3" width="12" bestFit="1" customWidth="1"/>
    <col min="4" max="4" width="11" bestFit="1" customWidth="1"/>
    <col min="5" max="5" width="11" customWidth="1"/>
    <col min="6" max="6" width="2" customWidth="1"/>
    <col min="7" max="7" width="38" bestFit="1" customWidth="1"/>
    <col min="8" max="9" width="11" bestFit="1" customWidth="1"/>
    <col min="10" max="10" width="11" customWidth="1"/>
    <col min="28" max="28" width="9.140625" bestFit="1"/>
  </cols>
  <sheetData>
    <row r="2" spans="2:10" ht="24" customHeight="1" thickBot="1">
      <c r="B2" s="24" t="s">
        <v>51</v>
      </c>
      <c r="C2" s="24"/>
      <c r="D2" s="24"/>
      <c r="E2" s="24"/>
      <c r="F2" s="24"/>
      <c r="G2" s="24"/>
      <c r="H2" s="24"/>
      <c r="I2" s="24"/>
      <c r="J2" s="23"/>
    </row>
    <row r="4" spans="2:10" ht="17.100000000000001">
      <c r="B4" s="1" t="s">
        <v>52</v>
      </c>
      <c r="C4" s="2">
        <v>2023</v>
      </c>
      <c r="D4" s="2" t="s">
        <v>2</v>
      </c>
      <c r="E4" s="2" t="s">
        <v>3</v>
      </c>
      <c r="G4" s="1" t="s">
        <v>53</v>
      </c>
      <c r="H4" s="2">
        <v>2023</v>
      </c>
      <c r="I4" s="2" t="s">
        <v>2</v>
      </c>
      <c r="J4" s="2" t="s">
        <v>3</v>
      </c>
    </row>
    <row r="5" spans="2:10" ht="15">
      <c r="B5" s="3" t="s">
        <v>54</v>
      </c>
      <c r="C5" s="3"/>
      <c r="D5" s="3"/>
      <c r="E5" s="3"/>
      <c r="G5" s="12" t="s">
        <v>55</v>
      </c>
      <c r="H5" s="12"/>
      <c r="I5" s="12"/>
      <c r="J5" s="12"/>
    </row>
    <row r="6" spans="2:10" ht="15">
      <c r="B6" s="4" t="s">
        <v>56</v>
      </c>
      <c r="C6" s="5">
        <v>115046.25</v>
      </c>
      <c r="D6" s="5">
        <v>81851.27</v>
      </c>
      <c r="E6" s="5">
        <f>C6-D6</f>
        <v>33194.979999999996</v>
      </c>
      <c r="G6" s="4" t="s">
        <v>57</v>
      </c>
      <c r="H6" s="5">
        <v>1623.5</v>
      </c>
      <c r="I6" s="5">
        <v>2140</v>
      </c>
      <c r="J6" s="5">
        <f>H6-I6</f>
        <v>-516.5</v>
      </c>
    </row>
    <row r="7" spans="2:10" ht="15">
      <c r="B7" s="6" t="s">
        <v>58</v>
      </c>
      <c r="C7" s="7">
        <v>0</v>
      </c>
      <c r="D7" s="6"/>
      <c r="E7" s="6">
        <f t="shared" ref="E7:E9" si="0">C7-D7</f>
        <v>0</v>
      </c>
      <c r="G7" s="15"/>
      <c r="H7" s="16">
        <f>SUM(H6:H6)</f>
        <v>1623.5</v>
      </c>
      <c r="I7" s="16">
        <f>SUM(I6:I6)</f>
        <v>2140</v>
      </c>
      <c r="J7" s="5">
        <f>H7-I7</f>
        <v>-516.5</v>
      </c>
    </row>
    <row r="8" spans="2:10" ht="15">
      <c r="B8" s="4" t="s">
        <v>59</v>
      </c>
      <c r="C8" s="5">
        <v>0</v>
      </c>
      <c r="D8" s="4"/>
      <c r="E8" s="4">
        <f t="shared" si="0"/>
        <v>0</v>
      </c>
      <c r="G8" s="12" t="s">
        <v>60</v>
      </c>
      <c r="H8" s="12"/>
      <c r="I8" s="12"/>
      <c r="J8" s="12"/>
    </row>
    <row r="9" spans="2:10" ht="15">
      <c r="B9" s="8"/>
      <c r="C9" s="9">
        <f>SUM(C6:C8)</f>
        <v>115046.25</v>
      </c>
      <c r="D9" s="9">
        <f>SUM(D6:D8)</f>
        <v>81851.27</v>
      </c>
      <c r="E9" s="5">
        <f t="shared" si="0"/>
        <v>33194.979999999996</v>
      </c>
      <c r="G9" s="13" t="s">
        <v>61</v>
      </c>
      <c r="H9" s="14">
        <v>2752.89</v>
      </c>
      <c r="I9" s="13"/>
      <c r="J9" s="13">
        <f t="shared" ref="J9:J11" si="1">H9-I9</f>
        <v>2752.89</v>
      </c>
    </row>
    <row r="10" spans="2:10" ht="15">
      <c r="B10" s="3" t="s">
        <v>62</v>
      </c>
      <c r="C10" s="3"/>
      <c r="D10" s="3"/>
      <c r="E10" s="3"/>
      <c r="G10" s="4" t="s">
        <v>63</v>
      </c>
      <c r="H10" s="5">
        <v>166.96</v>
      </c>
      <c r="I10" s="4"/>
      <c r="J10" s="4">
        <f t="shared" si="1"/>
        <v>166.96</v>
      </c>
    </row>
    <row r="11" spans="2:10" ht="15">
      <c r="B11" s="6" t="s">
        <v>64</v>
      </c>
      <c r="C11" s="7">
        <v>300</v>
      </c>
      <c r="D11" s="7">
        <v>0</v>
      </c>
      <c r="E11" s="7">
        <f t="shared" ref="E11:E15" si="2">C11-D11</f>
        <v>300</v>
      </c>
      <c r="G11" s="15"/>
      <c r="H11" s="16">
        <f>SUM(H9:H10)</f>
        <v>2919.85</v>
      </c>
      <c r="I11" s="16">
        <f>SUM(I9:I10)</f>
        <v>0</v>
      </c>
      <c r="J11" s="5">
        <f t="shared" si="1"/>
        <v>2919.85</v>
      </c>
    </row>
    <row r="12" spans="2:10" ht="15">
      <c r="B12" s="4" t="s">
        <v>65</v>
      </c>
      <c r="C12" s="5">
        <v>620.54999999999995</v>
      </c>
      <c r="D12" s="5">
        <v>659.1</v>
      </c>
      <c r="E12" s="5">
        <f t="shared" si="2"/>
        <v>-38.550000000000068</v>
      </c>
      <c r="G12" s="12" t="s">
        <v>66</v>
      </c>
      <c r="H12" s="12"/>
      <c r="I12" s="12"/>
      <c r="J12" s="12"/>
    </row>
    <row r="13" spans="2:10" ht="15">
      <c r="B13" s="6"/>
      <c r="C13" s="7"/>
      <c r="D13" s="6"/>
      <c r="E13" s="6"/>
      <c r="G13" s="13" t="s">
        <v>67</v>
      </c>
      <c r="H13" s="14">
        <v>80370.37</v>
      </c>
      <c r="I13" s="14">
        <v>54504.63</v>
      </c>
      <c r="J13" s="14">
        <f t="shared" ref="J13:J16" si="3">H13-I13</f>
        <v>25865.739999999998</v>
      </c>
    </row>
    <row r="14" spans="2:10" thickBot="1">
      <c r="B14" s="8"/>
      <c r="C14" s="9">
        <f>SUM(C11:C13)</f>
        <v>920.55</v>
      </c>
      <c r="D14" s="9">
        <f>SUM(D11:D13)</f>
        <v>659.1</v>
      </c>
      <c r="E14" s="5">
        <f t="shared" si="2"/>
        <v>261.44999999999993</v>
      </c>
      <c r="G14" s="15"/>
      <c r="H14" s="16">
        <f>SUM(H13:H13)</f>
        <v>80370.37</v>
      </c>
      <c r="I14" s="16">
        <f>SUM(I13:I13)</f>
        <v>54504.63</v>
      </c>
      <c r="J14" s="5">
        <f t="shared" si="3"/>
        <v>25865.739999999998</v>
      </c>
    </row>
    <row r="15" spans="2:10" thickBot="1">
      <c r="B15" s="10" t="s">
        <v>68</v>
      </c>
      <c r="C15" s="11">
        <f>SUM(C6:C8)+SUM(C11:C13)</f>
        <v>115966.8</v>
      </c>
      <c r="D15" s="11">
        <f>SUM(D6:D8)+SUM(D11:D13)</f>
        <v>82510.37000000001</v>
      </c>
      <c r="E15" s="19">
        <f t="shared" si="2"/>
        <v>33456.429999999993</v>
      </c>
      <c r="G15" s="10" t="s">
        <v>69</v>
      </c>
      <c r="H15" s="11">
        <f>SUM(H6:H6)+SUM(H9:H10)+SUM(H13:H13)</f>
        <v>84913.72</v>
      </c>
      <c r="I15" s="11">
        <f>SUM(I6:I6)+SUM(I9:I10)+SUM(I13:I13)</f>
        <v>56644.63</v>
      </c>
      <c r="J15" s="22">
        <f t="shared" si="3"/>
        <v>28269.090000000004</v>
      </c>
    </row>
    <row r="16" spans="2:10" ht="15">
      <c r="B16" s="11" t="str">
        <f>IF(COUNT(C16:D16)=0,"","Verlust")</f>
        <v/>
      </c>
      <c r="C16" s="11" t="str">
        <f>IF((C15)&lt;(H15),(H15)-(C15),"")</f>
        <v/>
      </c>
      <c r="D16" s="11" t="str">
        <f>IF((D15)&lt;(I15),(I15)-(D15),"")</f>
        <v/>
      </c>
      <c r="E16" s="11"/>
      <c r="F16" s="10"/>
      <c r="G16" s="11" t="str">
        <f>IF(COUNT(H16:I16)=0,"","Gewinn")</f>
        <v>Gewinn</v>
      </c>
      <c r="H16" s="11">
        <f>IF((C15)&lt;(H15),"",(C15)-(H15))</f>
        <v>31053.08</v>
      </c>
      <c r="I16" s="11">
        <f>IF((D15)&lt;(I15),"",(D15)-(I15))</f>
        <v>25865.740000000013</v>
      </c>
      <c r="J16" s="17">
        <f t="shared" si="3"/>
        <v>5187.3399999999892</v>
      </c>
    </row>
  </sheetData>
  <mergeCells count="1">
    <mergeCell ref="B2:I2"/>
  </mergeCells>
  <pageMargins left="0.7" right="0.7" top="0.75" bottom="0.75" header="0.3" footer="0.3"/>
  <pageSetup paperSize="9" scale="81" orientation="landscape"/>
  <headerFooter>
    <oddFooter>&amp;L &amp;F&amp;C exportiert am 26.02.2024 &amp;R26. Februar 2024 / mls</oddFooter>
    <evenFooter>&amp;L &amp;F&amp;C exportiert am 26.02.2024 - gedruckt am &amp;D (&amp;T)&amp;R Seite &amp;P / &amp;N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40"/>
  <sheetViews>
    <sheetView showGridLines="0" zoomScaleNormal="100" workbookViewId="0">
      <selection activeCell="I31" sqref="I31"/>
    </sheetView>
  </sheetViews>
  <sheetFormatPr defaultColWidth="8.85546875" defaultRowHeight="15.95" customHeight="1"/>
  <cols>
    <col min="1" max="1" width="2" customWidth="1"/>
    <col min="2" max="2" width="49" bestFit="1" customWidth="1"/>
    <col min="3" max="4" width="11" bestFit="1" customWidth="1"/>
    <col min="5" max="5" width="13" bestFit="1" customWidth="1"/>
    <col min="6" max="6" width="2" customWidth="1"/>
    <col min="7" max="7" width="41" bestFit="1" customWidth="1"/>
    <col min="8" max="9" width="11" bestFit="1" customWidth="1"/>
    <col min="10" max="10" width="13" bestFit="1" customWidth="1"/>
    <col min="26" max="26" width="9.140625" bestFit="1"/>
  </cols>
  <sheetData>
    <row r="2" spans="2:10" ht="24" customHeight="1">
      <c r="B2" s="24" t="s">
        <v>70</v>
      </c>
      <c r="C2" s="24"/>
      <c r="D2" s="24"/>
      <c r="E2" s="24"/>
      <c r="F2" s="24"/>
      <c r="G2" s="24"/>
      <c r="H2" s="24"/>
      <c r="I2" s="24"/>
      <c r="J2" s="24"/>
    </row>
    <row r="4" spans="2:10" ht="17.100000000000001">
      <c r="B4" s="1" t="s">
        <v>1</v>
      </c>
      <c r="C4" s="2" t="s">
        <v>71</v>
      </c>
      <c r="D4" s="2">
        <v>2023</v>
      </c>
      <c r="E4" s="2" t="s">
        <v>3</v>
      </c>
      <c r="G4" s="1" t="s">
        <v>4</v>
      </c>
      <c r="H4" s="2" t="s">
        <v>71</v>
      </c>
      <c r="I4" s="2">
        <v>2023</v>
      </c>
      <c r="J4" s="2" t="s">
        <v>3</v>
      </c>
    </row>
    <row r="5" spans="2:10" ht="15">
      <c r="B5" s="3" t="s">
        <v>5</v>
      </c>
      <c r="C5" s="3"/>
      <c r="D5" s="3"/>
      <c r="E5" s="3"/>
      <c r="G5" s="12" t="s">
        <v>6</v>
      </c>
      <c r="H5" s="12"/>
      <c r="I5" s="12"/>
      <c r="J5" s="12"/>
    </row>
    <row r="6" spans="2:10" ht="15">
      <c r="B6" s="4" t="s">
        <v>7</v>
      </c>
      <c r="C6" s="5">
        <v>3000</v>
      </c>
      <c r="D6" s="5">
        <v>2034.7</v>
      </c>
      <c r="E6" s="5">
        <f>D6-C6</f>
        <v>-965.3</v>
      </c>
      <c r="G6" s="4" t="s">
        <v>8</v>
      </c>
      <c r="H6" s="5">
        <v>24000</v>
      </c>
      <c r="I6" s="5">
        <v>18497.009999999998</v>
      </c>
      <c r="J6" s="5">
        <f>I6-H6</f>
        <v>-5502.9900000000016</v>
      </c>
    </row>
    <row r="7" spans="2:10" ht="15">
      <c r="B7" s="6" t="s">
        <v>9</v>
      </c>
      <c r="C7" s="7">
        <v>500</v>
      </c>
      <c r="D7" s="7">
        <v>0</v>
      </c>
      <c r="E7" s="7">
        <f t="shared" ref="E7:E40" si="0">D7-C7</f>
        <v>-500</v>
      </c>
      <c r="G7" s="13" t="s">
        <v>10</v>
      </c>
      <c r="H7" s="14">
        <v>15000</v>
      </c>
      <c r="I7" s="14">
        <v>16200</v>
      </c>
      <c r="J7" s="14">
        <f t="shared" ref="J7:J22" si="1">I7-H7</f>
        <v>1200</v>
      </c>
    </row>
    <row r="8" spans="2:10" ht="15">
      <c r="B8" s="4" t="s">
        <v>11</v>
      </c>
      <c r="C8" s="5">
        <v>2500</v>
      </c>
      <c r="D8" s="5">
        <v>1430</v>
      </c>
      <c r="E8" s="5">
        <f t="shared" si="0"/>
        <v>-1070</v>
      </c>
      <c r="G8" s="4" t="s">
        <v>12</v>
      </c>
      <c r="H8" s="5">
        <v>2500</v>
      </c>
      <c r="I8" s="5">
        <v>500</v>
      </c>
      <c r="J8" s="5">
        <f t="shared" si="1"/>
        <v>-2000</v>
      </c>
    </row>
    <row r="9" spans="2:10" ht="15">
      <c r="B9" s="8"/>
      <c r="C9" s="9">
        <f>SUM(C6:C8)</f>
        <v>6000</v>
      </c>
      <c r="D9" s="9">
        <f>SUM(D6:D8)</f>
        <v>3464.7</v>
      </c>
      <c r="E9" s="9">
        <f t="shared" si="0"/>
        <v>-2535.3000000000002</v>
      </c>
      <c r="G9" s="13" t="s">
        <v>13</v>
      </c>
      <c r="H9" s="14">
        <v>0</v>
      </c>
      <c r="I9" s="14">
        <v>0</v>
      </c>
      <c r="J9" s="14">
        <f t="shared" si="1"/>
        <v>0</v>
      </c>
    </row>
    <row r="10" spans="2:10" ht="15">
      <c r="B10" s="3" t="s">
        <v>14</v>
      </c>
      <c r="C10" s="3"/>
      <c r="D10" s="3"/>
      <c r="E10" s="3">
        <f t="shared" si="0"/>
        <v>0</v>
      </c>
      <c r="G10" s="15"/>
      <c r="H10" s="16">
        <f>SUM(H6:H9)</f>
        <v>41500</v>
      </c>
      <c r="I10" s="16">
        <f>SUM(I6:I9)</f>
        <v>35197.009999999995</v>
      </c>
      <c r="J10" s="16">
        <f t="shared" si="1"/>
        <v>-6302.9900000000052</v>
      </c>
    </row>
    <row r="11" spans="2:10" ht="15">
      <c r="B11" s="6" t="s">
        <v>15</v>
      </c>
      <c r="C11" s="7">
        <v>13000</v>
      </c>
      <c r="D11" s="7">
        <v>932.14</v>
      </c>
      <c r="E11" s="7">
        <f t="shared" si="0"/>
        <v>-12067.86</v>
      </c>
      <c r="G11" s="12" t="s">
        <v>16</v>
      </c>
      <c r="H11" s="12"/>
      <c r="I11" s="12"/>
      <c r="J11" s="12">
        <f t="shared" si="1"/>
        <v>0</v>
      </c>
    </row>
    <row r="12" spans="2:10" ht="15">
      <c r="B12" s="4" t="s">
        <v>17</v>
      </c>
      <c r="C12" s="5">
        <v>1500</v>
      </c>
      <c r="D12" s="5">
        <v>68.790000000000006</v>
      </c>
      <c r="E12" s="5">
        <f t="shared" si="0"/>
        <v>-1431.21</v>
      </c>
      <c r="G12" s="4" t="s">
        <v>18</v>
      </c>
      <c r="H12" s="5">
        <v>17000</v>
      </c>
      <c r="I12" s="5">
        <v>15780</v>
      </c>
      <c r="J12" s="5">
        <f t="shared" si="1"/>
        <v>-1220</v>
      </c>
    </row>
    <row r="13" spans="2:10" ht="15">
      <c r="B13" s="6" t="s">
        <v>19</v>
      </c>
      <c r="C13" s="7">
        <v>0</v>
      </c>
      <c r="D13" s="7">
        <v>0</v>
      </c>
      <c r="E13" s="7">
        <f t="shared" si="0"/>
        <v>0</v>
      </c>
      <c r="G13" s="13" t="s">
        <v>20</v>
      </c>
      <c r="H13" s="14">
        <v>0</v>
      </c>
      <c r="I13" s="14">
        <v>0</v>
      </c>
      <c r="J13" s="14">
        <f t="shared" si="1"/>
        <v>0</v>
      </c>
    </row>
    <row r="14" spans="2:10" ht="15">
      <c r="B14" s="4" t="s">
        <v>21</v>
      </c>
      <c r="C14" s="5">
        <v>100</v>
      </c>
      <c r="D14" s="5">
        <v>62.01</v>
      </c>
      <c r="E14" s="5">
        <f t="shared" si="0"/>
        <v>-37.99</v>
      </c>
      <c r="G14" s="4" t="s">
        <v>22</v>
      </c>
      <c r="H14" s="5">
        <v>0</v>
      </c>
      <c r="I14" s="5">
        <v>0</v>
      </c>
      <c r="J14" s="5">
        <f t="shared" si="1"/>
        <v>0</v>
      </c>
    </row>
    <row r="15" spans="2:10" ht="15">
      <c r="B15" s="6" t="s">
        <v>23</v>
      </c>
      <c r="C15" s="7">
        <v>100</v>
      </c>
      <c r="D15" s="7">
        <v>74.41</v>
      </c>
      <c r="E15" s="7">
        <f t="shared" si="0"/>
        <v>-25.590000000000003</v>
      </c>
      <c r="G15" s="15"/>
      <c r="H15" s="16">
        <f>SUM(H12:H14)</f>
        <v>17000</v>
      </c>
      <c r="I15" s="16">
        <f>SUM(I12:I14)</f>
        <v>15780</v>
      </c>
      <c r="J15" s="16">
        <f t="shared" si="1"/>
        <v>-1220</v>
      </c>
    </row>
    <row r="16" spans="2:10" ht="15">
      <c r="B16" s="4" t="s">
        <v>24</v>
      </c>
      <c r="C16" s="5">
        <v>1000</v>
      </c>
      <c r="D16" s="5">
        <v>413.5</v>
      </c>
      <c r="E16" s="5">
        <f t="shared" si="0"/>
        <v>-586.5</v>
      </c>
      <c r="G16" s="12" t="s">
        <v>25</v>
      </c>
      <c r="H16" s="12"/>
      <c r="I16" s="12"/>
      <c r="J16" s="12">
        <f t="shared" si="1"/>
        <v>0</v>
      </c>
    </row>
    <row r="17" spans="2:10" ht="15">
      <c r="B17" s="6" t="s">
        <v>26</v>
      </c>
      <c r="C17" s="7">
        <v>500</v>
      </c>
      <c r="D17" s="7">
        <v>0</v>
      </c>
      <c r="E17" s="7">
        <f t="shared" si="0"/>
        <v>-500</v>
      </c>
      <c r="G17" s="13" t="s">
        <v>27</v>
      </c>
      <c r="H17" s="14">
        <v>0</v>
      </c>
      <c r="I17" s="14">
        <v>0</v>
      </c>
      <c r="J17" s="14">
        <f t="shared" si="1"/>
        <v>0</v>
      </c>
    </row>
    <row r="18" spans="2:10" ht="15">
      <c r="B18" s="8"/>
      <c r="C18" s="9">
        <f>SUM(C11:C17)</f>
        <v>16200</v>
      </c>
      <c r="D18" s="9">
        <f>SUM(D11:D17)</f>
        <v>1550.8500000000001</v>
      </c>
      <c r="E18" s="9">
        <f t="shared" si="0"/>
        <v>-14649.15</v>
      </c>
      <c r="G18" s="4" t="s">
        <v>28</v>
      </c>
      <c r="H18" s="5">
        <v>500</v>
      </c>
      <c r="I18" s="5">
        <v>0</v>
      </c>
      <c r="J18" s="5">
        <f t="shared" si="1"/>
        <v>-500</v>
      </c>
    </row>
    <row r="19" spans="2:10" ht="15">
      <c r="B19" s="3" t="s">
        <v>29</v>
      </c>
      <c r="C19" s="3"/>
      <c r="D19" s="3"/>
      <c r="E19" s="3">
        <f t="shared" si="0"/>
        <v>0</v>
      </c>
      <c r="G19" s="13"/>
      <c r="H19" s="14"/>
      <c r="I19" s="14"/>
      <c r="J19" s="14"/>
    </row>
    <row r="20" spans="2:10" ht="15">
      <c r="B20" s="4" t="s">
        <v>31</v>
      </c>
      <c r="C20" s="5">
        <v>0</v>
      </c>
      <c r="D20" s="5">
        <v>0</v>
      </c>
      <c r="E20" s="5">
        <f t="shared" si="0"/>
        <v>0</v>
      </c>
      <c r="G20" s="4" t="s">
        <v>32</v>
      </c>
      <c r="H20" s="5">
        <v>0</v>
      </c>
      <c r="I20" s="5">
        <v>94.68</v>
      </c>
      <c r="J20" s="5">
        <f t="shared" si="1"/>
        <v>94.68</v>
      </c>
    </row>
    <row r="21" spans="2:10" ht="15">
      <c r="B21" s="6" t="s">
        <v>33</v>
      </c>
      <c r="C21" s="7">
        <v>400</v>
      </c>
      <c r="D21" s="7">
        <v>1150.46</v>
      </c>
      <c r="E21" s="7">
        <f t="shared" si="0"/>
        <v>750.46</v>
      </c>
      <c r="G21" s="15"/>
      <c r="H21" s="16">
        <f>SUM(H17:H20)</f>
        <v>500</v>
      </c>
      <c r="I21" s="16">
        <f>SUM(I17:I20)</f>
        <v>94.68</v>
      </c>
      <c r="J21" s="16">
        <f t="shared" si="1"/>
        <v>-405.32</v>
      </c>
    </row>
    <row r="22" spans="2:10" ht="15">
      <c r="B22" s="4" t="s">
        <v>34</v>
      </c>
      <c r="C22" s="5">
        <v>0</v>
      </c>
      <c r="D22" s="5">
        <v>0</v>
      </c>
      <c r="E22" s="5">
        <f t="shared" si="0"/>
        <v>0</v>
      </c>
      <c r="G22" s="10" t="s">
        <v>35</v>
      </c>
      <c r="H22" s="11">
        <f>SUM(H6:H9)+SUM(H12:H14)+SUM(H17:H20)</f>
        <v>59000</v>
      </c>
      <c r="I22" s="11">
        <f>SUM(I6:I9)+SUM(I12:I14)+SUM(I17:I20)</f>
        <v>51071.689999999995</v>
      </c>
      <c r="J22" s="11">
        <f t="shared" si="1"/>
        <v>-7928.3100000000049</v>
      </c>
    </row>
    <row r="23" spans="2:10" ht="15">
      <c r="B23" s="6" t="s">
        <v>36</v>
      </c>
      <c r="C23" s="7">
        <v>4500</v>
      </c>
      <c r="D23" s="7">
        <v>4446.33</v>
      </c>
      <c r="E23" s="7">
        <f t="shared" si="0"/>
        <v>-53.670000000000073</v>
      </c>
    </row>
    <row r="24" spans="2:10" ht="15">
      <c r="B24" s="4" t="s">
        <v>37</v>
      </c>
      <c r="C24" s="5">
        <v>600</v>
      </c>
      <c r="D24" s="5">
        <v>433.25</v>
      </c>
      <c r="E24" s="5">
        <f t="shared" si="0"/>
        <v>-166.75</v>
      </c>
    </row>
    <row r="25" spans="2:10" ht="15">
      <c r="B25" s="6" t="s">
        <v>38</v>
      </c>
      <c r="C25" s="7">
        <v>0</v>
      </c>
      <c r="D25" s="7">
        <v>240</v>
      </c>
      <c r="E25" s="7">
        <f t="shared" si="0"/>
        <v>240</v>
      </c>
    </row>
    <row r="26" spans="2:10" ht="15">
      <c r="B26" s="4" t="s">
        <v>39</v>
      </c>
      <c r="C26" s="5">
        <v>800</v>
      </c>
      <c r="D26" s="5">
        <v>500</v>
      </c>
      <c r="E26" s="5">
        <f t="shared" si="0"/>
        <v>-300</v>
      </c>
    </row>
    <row r="27" spans="2:10" ht="15">
      <c r="B27" s="6" t="s">
        <v>40</v>
      </c>
      <c r="C27" s="7">
        <v>20000</v>
      </c>
      <c r="D27" s="7">
        <v>2950.64</v>
      </c>
      <c r="E27" s="7">
        <f t="shared" si="0"/>
        <v>-17049.36</v>
      </c>
    </row>
    <row r="28" spans="2:10" ht="15">
      <c r="B28" s="4" t="s">
        <v>41</v>
      </c>
      <c r="C28" s="5">
        <v>0</v>
      </c>
      <c r="D28" s="5">
        <v>2666</v>
      </c>
      <c r="E28" s="5">
        <f t="shared" si="0"/>
        <v>2666</v>
      </c>
    </row>
    <row r="29" spans="2:10" ht="15">
      <c r="B29" s="6" t="s">
        <v>42</v>
      </c>
      <c r="C29" s="7">
        <v>3000</v>
      </c>
      <c r="D29" s="7">
        <v>1712.51</v>
      </c>
      <c r="E29" s="7">
        <f t="shared" si="0"/>
        <v>-1287.49</v>
      </c>
    </row>
    <row r="30" spans="2:10" ht="15">
      <c r="B30" s="4" t="s">
        <v>43</v>
      </c>
      <c r="C30" s="5">
        <v>1000</v>
      </c>
      <c r="D30" s="5">
        <v>0</v>
      </c>
      <c r="E30" s="5">
        <f t="shared" si="0"/>
        <v>-1000</v>
      </c>
    </row>
    <row r="31" spans="2:10" ht="15">
      <c r="B31" s="6" t="s">
        <v>44</v>
      </c>
      <c r="C31" s="7">
        <v>1000</v>
      </c>
      <c r="D31" s="7">
        <v>0</v>
      </c>
      <c r="E31" s="7">
        <f t="shared" si="0"/>
        <v>-1000</v>
      </c>
    </row>
    <row r="32" spans="2:10" ht="15">
      <c r="B32" s="4" t="s">
        <v>45</v>
      </c>
      <c r="C32" s="5">
        <v>200</v>
      </c>
      <c r="D32" s="5">
        <v>696.8</v>
      </c>
      <c r="E32" s="5">
        <f t="shared" si="0"/>
        <v>496.79999999999995</v>
      </c>
    </row>
    <row r="33" spans="2:10" ht="15">
      <c r="B33" s="8"/>
      <c r="C33" s="9">
        <f>SUM(C20:C32)</f>
        <v>31500</v>
      </c>
      <c r="D33" s="9">
        <f>SUM(D20:D32)</f>
        <v>14795.99</v>
      </c>
      <c r="E33" s="9">
        <f t="shared" si="0"/>
        <v>-16704.010000000002</v>
      </c>
    </row>
    <row r="34" spans="2:10" ht="15">
      <c r="B34" s="3" t="s">
        <v>46</v>
      </c>
      <c r="C34" s="3"/>
      <c r="D34" s="3"/>
      <c r="E34" s="3">
        <f t="shared" si="0"/>
        <v>0</v>
      </c>
    </row>
    <row r="35" spans="2:10" ht="15">
      <c r="B35" s="6" t="s">
        <v>47</v>
      </c>
      <c r="C35" s="7">
        <v>350</v>
      </c>
      <c r="D35" s="7">
        <v>207.07</v>
      </c>
      <c r="E35" s="7">
        <f t="shared" si="0"/>
        <v>-142.93</v>
      </c>
    </row>
    <row r="36" spans="2:10" ht="15">
      <c r="B36" s="4" t="s">
        <v>48</v>
      </c>
      <c r="C36" s="5">
        <v>0</v>
      </c>
      <c r="D36" s="5">
        <v>0</v>
      </c>
      <c r="E36" s="5">
        <f t="shared" si="0"/>
        <v>0</v>
      </c>
    </row>
    <row r="37" spans="2:10" ht="15">
      <c r="B37" s="6" t="s">
        <v>49</v>
      </c>
      <c r="C37" s="7">
        <v>0</v>
      </c>
      <c r="D37" s="7">
        <v>0</v>
      </c>
      <c r="E37" s="7">
        <f t="shared" si="0"/>
        <v>0</v>
      </c>
    </row>
    <row r="38" spans="2:10" ht="15">
      <c r="B38" s="8"/>
      <c r="C38" s="9">
        <f>SUM(C35:C37)</f>
        <v>350</v>
      </c>
      <c r="D38" s="9">
        <f>SUM(D35:D37)</f>
        <v>207.07</v>
      </c>
      <c r="E38" s="9">
        <f t="shared" si="0"/>
        <v>-142.93</v>
      </c>
    </row>
    <row r="39" spans="2:10" ht="15">
      <c r="B39" s="10" t="s">
        <v>50</v>
      </c>
      <c r="C39" s="11">
        <f>SUM(C6:C8)+SUM(C11:C17)+SUM(C20:C32)+SUM(C35:C37)</f>
        <v>54050</v>
      </c>
      <c r="D39" s="11">
        <f>SUM(D6:D8)+SUM(D11:D17)+SUM(D20:D32)+SUM(D35:D37)</f>
        <v>20018.61</v>
      </c>
      <c r="E39" s="11">
        <f t="shared" si="0"/>
        <v>-34031.39</v>
      </c>
    </row>
    <row r="40" spans="2:10" ht="15">
      <c r="B40" s="10" t="s">
        <v>72</v>
      </c>
      <c r="C40" s="11">
        <f>(H22)-(C39)</f>
        <v>4950</v>
      </c>
      <c r="D40" s="11">
        <f>(I22)-(D39)</f>
        <v>31053.079999999994</v>
      </c>
      <c r="E40" s="11">
        <f t="shared" si="0"/>
        <v>26103.079999999994</v>
      </c>
      <c r="F40" s="10"/>
      <c r="G40" s="10" t="s">
        <v>72</v>
      </c>
      <c r="H40" s="11">
        <f>(H22)-(C39)</f>
        <v>4950</v>
      </c>
      <c r="I40" s="11">
        <f>(I22)-(D39)</f>
        <v>31053.079999999994</v>
      </c>
      <c r="J40" s="10"/>
    </row>
  </sheetData>
  <mergeCells count="1">
    <mergeCell ref="B2:J2"/>
  </mergeCells>
  <pageMargins left="0.7" right="0.7" top="0.75" bottom="0.75" header="0.3" footer="0.3"/>
  <pageSetup paperSize="9" scale="75" orientation="landscape"/>
  <headerFooter>
    <oddFooter>&amp;L &amp;F&amp;C exportiert am 26.02.2024 &amp;R&amp;"System Font,Standard"&amp;10 26. Februar 2024 / mls</oddFooter>
    <evenFooter>&amp;L &amp;F&amp;C exportiert am 26.02.2024 - gedruckt am &amp;D (&amp;T)&amp;R Seite &amp;P / &amp;N</even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7d60d8-bc2c-4f09-bbca-42fb7a330b7e">
      <Terms xmlns="http://schemas.microsoft.com/office/infopath/2007/PartnerControls"/>
    </lcf76f155ced4ddcb4097134ff3c332f>
    <TaxCatchAll xmlns="8a651afb-30c4-4309-89ac-d31cb8bebf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659C22CCCFF949BA255EAAF3F49DCF" ma:contentTypeVersion="13" ma:contentTypeDescription="Ein neues Dokument erstellen." ma:contentTypeScope="" ma:versionID="9aa98bb613d0a71dd3e15280e0bdfbbb">
  <xsd:schema xmlns:xsd="http://www.w3.org/2001/XMLSchema" xmlns:xs="http://www.w3.org/2001/XMLSchema" xmlns:p="http://schemas.microsoft.com/office/2006/metadata/properties" xmlns:ns2="f47d60d8-bc2c-4f09-bbca-42fb7a330b7e" xmlns:ns3="8a651afb-30c4-4309-89ac-d31cb8bebffb" targetNamespace="http://schemas.microsoft.com/office/2006/metadata/properties" ma:root="true" ma:fieldsID="e77f80839fbfec72191bbf6295ac0337" ns2:_="" ns3:_="">
    <xsd:import namespace="f47d60d8-bc2c-4f09-bbca-42fb7a330b7e"/>
    <xsd:import namespace="8a651afb-30c4-4309-89ac-d31cb8bebf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d60d8-bc2c-4f09-bbca-42fb7a330b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910030eb-0d2b-44b6-993c-669d01dfed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51afb-30c4-4309-89ac-d31cb8bebf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57ee5cb-b2d3-4b45-a816-b13f7cba1853}" ma:internalName="TaxCatchAll" ma:showField="CatchAllData" ma:web="8a651afb-30c4-4309-89ac-d31cb8beb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5AE8A1-2E82-4DFB-875F-8FE4CAE40E1E}"/>
</file>

<file path=customXml/itemProps2.xml><?xml version="1.0" encoding="utf-8"?>
<ds:datastoreItem xmlns:ds="http://schemas.openxmlformats.org/officeDocument/2006/customXml" ds:itemID="{5C4C4B41-83C1-48DA-B26A-D52357E35F08}"/>
</file>

<file path=customXml/itemProps3.xml><?xml version="1.0" encoding="utf-8"?>
<ds:datastoreItem xmlns:ds="http://schemas.openxmlformats.org/officeDocument/2006/customXml" ds:itemID="{DC2CA116-8322-4F8F-A052-8393AD2D32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David Bussmann</cp:lastModifiedBy>
  <cp:revision/>
  <dcterms:created xsi:type="dcterms:W3CDTF">2024-02-26T08:37:22Z</dcterms:created>
  <dcterms:modified xsi:type="dcterms:W3CDTF">2024-04-09T11:47:04Z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0x0101002C659C22CCCFF949BA255EAAF3F49DCF</vt:lpwstr>
  </property>
  <property fmtid="{D5CDD505-2E9C-101B-9397-08002B2CF9AE}" pid="3" name="MediaServiceImageTags">
    <vt:lpwstr/>
  </property>
</Properties>
</file>